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65" windowHeight="4245" activeTab="0"/>
  </bookViews>
  <sheets>
    <sheet name="Irvine" sheetId="1" r:id="rId1"/>
  </sheets>
  <definedNames>
    <definedName name="_xlnm.Print_Area" localSheetId="0">'Irvine'!$A$1:$J$65</definedName>
    <definedName name="_xlnm.Print_Titles" localSheetId="0">'Irvine'!$1:$4</definedName>
  </definedNames>
  <calcPr fullCalcOnLoad="1"/>
</workbook>
</file>

<file path=xl/sharedStrings.xml><?xml version="1.0" encoding="utf-8"?>
<sst xmlns="http://schemas.openxmlformats.org/spreadsheetml/2006/main" count="50" uniqueCount="34">
  <si>
    <t>Total</t>
  </si>
  <si>
    <t>Unrestricted</t>
  </si>
  <si>
    <t>Restricted</t>
  </si>
  <si>
    <t>General</t>
  </si>
  <si>
    <t>Designated</t>
  </si>
  <si>
    <t>TUITION AND FEES</t>
  </si>
  <si>
    <t>Regular session</t>
  </si>
  <si>
    <t>Summer session</t>
  </si>
  <si>
    <t>University extension and continuing education</t>
  </si>
  <si>
    <t>FEDERAL GOVERNMENT</t>
  </si>
  <si>
    <t>Appropriations</t>
  </si>
  <si>
    <t>Grants</t>
  </si>
  <si>
    <t>Contracts</t>
  </si>
  <si>
    <t>STATE GOVERNMENT</t>
  </si>
  <si>
    <t>LOCAL GOVERNMENT</t>
  </si>
  <si>
    <t>PRIVATE GIFTS, GRANTS AND CONTRACTS</t>
  </si>
  <si>
    <t>SALES AND SERVICES OF EDUCATIONAL ACTIVITIES</t>
  </si>
  <si>
    <t>SALES AND SERVICES OF AUXILIARY ENTERPRISES</t>
  </si>
  <si>
    <t>Intercollegiate athletics</t>
  </si>
  <si>
    <t>Parking operations</t>
  </si>
  <si>
    <t>Residence and dining halls</t>
  </si>
  <si>
    <t xml:space="preserve">Student union and bookstore </t>
  </si>
  <si>
    <t>Other</t>
  </si>
  <si>
    <t>OTHER SOURCES</t>
  </si>
  <si>
    <t>Service enterprises</t>
  </si>
  <si>
    <t xml:space="preserve"> </t>
  </si>
  <si>
    <t>SALES AND SERVICES OF MEDICAL CENTERS</t>
  </si>
  <si>
    <t>Scholarship Allowance</t>
  </si>
  <si>
    <t>Total Current Funds Revenues</t>
  </si>
  <si>
    <t>Student Tuition &amp; Fees - Contra - Bad debts</t>
  </si>
  <si>
    <t>United State Government - Contra - Bad debts</t>
  </si>
  <si>
    <t>State of California - Contra - Bad debts</t>
  </si>
  <si>
    <t>Sales &amp; Services - Auxiliary Enterprises - Contra - Bad debts</t>
  </si>
  <si>
    <t>Other Sources - Contra - Bad debts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</si>
</sst>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,_);_(&quot;$&quot;* \(#,##0,\);_(&quot;$&quot;* &quot;-&quot;_);_(@_)"/>
    <numFmt numFmtId="165" formatCode="_(* #,##0,_);_(* \(#,##0,\);_(* &quot;-&quot;_);_(@_)"/>
    <numFmt numFmtId="166" formatCode="\A\a"/>
  </numFmts>
  <fonts count="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NumberFormat="0" applyFill="0" applyBorder="0" applyAlignment="0">
      <protection locked="0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65" fontId="6" fillId="0" borderId="0" applyNumberFormat="0" applyFill="0" applyBorder="0" applyAlignment="0">
      <protection/>
    </xf>
    <xf numFmtId="9" fontId="5" fillId="0" borderId="0" applyFont="0" applyFill="0" applyBorder="0" applyAlignment="0" applyProtection="0"/>
  </cellStyleXfs>
  <cellXfs count="29">
    <xf numFmtId="37" fontId="0" fillId="0" borderId="0" xfId="0" applyAlignment="1">
      <alignment/>
    </xf>
    <xf numFmtId="37" fontId="7" fillId="0" borderId="0" xfId="20" applyNumberFormat="1" applyFont="1" applyBorder="1" applyAlignment="1">
      <alignment horizontal="left"/>
      <protection/>
    </xf>
    <xf numFmtId="37" fontId="6" fillId="0" borderId="0" xfId="20" applyFont="1" applyAlignment="1">
      <alignment/>
      <protection/>
    </xf>
    <xf numFmtId="165" fontId="6" fillId="0" borderId="0" xfId="20" applyNumberFormat="1" applyFont="1" applyBorder="1" applyAlignment="1">
      <alignment/>
      <protection/>
    </xf>
    <xf numFmtId="37" fontId="6" fillId="0" borderId="0" xfId="20" applyNumberFormat="1" applyFont="1" applyBorder="1" applyAlignment="1">
      <alignment/>
      <protection/>
    </xf>
    <xf numFmtId="37" fontId="6" fillId="0" borderId="1" xfId="20" applyFont="1" applyBorder="1" applyAlignment="1">
      <alignment/>
      <protection/>
    </xf>
    <xf numFmtId="37" fontId="6" fillId="0" borderId="0" xfId="20" applyFont="1" applyBorder="1" applyAlignment="1">
      <alignment/>
      <protection/>
    </xf>
    <xf numFmtId="37" fontId="6" fillId="0" borderId="0" xfId="20" applyNumberFormat="1" applyFont="1" applyBorder="1" applyAlignment="1" quotePrefix="1">
      <alignment horizontal="left"/>
      <protection/>
    </xf>
    <xf numFmtId="37" fontId="6" fillId="0" borderId="2" xfId="20" applyNumberFormat="1" applyFont="1" applyBorder="1" applyAlignment="1">
      <alignment horizontal="center"/>
      <protection/>
    </xf>
    <xf numFmtId="37" fontId="6" fillId="0" borderId="0" xfId="20" applyNumberFormat="1" applyFont="1" applyBorder="1" applyAlignment="1">
      <alignment horizontal="center"/>
      <protection/>
    </xf>
    <xf numFmtId="37" fontId="6" fillId="0" borderId="2" xfId="20" applyNumberFormat="1" applyFont="1" applyBorder="1" applyAlignment="1">
      <alignment horizontal="centerContinuous"/>
      <protection/>
    </xf>
    <xf numFmtId="37" fontId="6" fillId="0" borderId="0" xfId="20" applyNumberFormat="1" applyFont="1" applyBorder="1" applyAlignment="1">
      <alignment/>
      <protection/>
    </xf>
    <xf numFmtId="37" fontId="6" fillId="0" borderId="0" xfId="20" applyNumberFormat="1" applyFont="1" applyBorder="1" applyAlignment="1">
      <alignment horizontal="centerContinuous"/>
      <protection/>
    </xf>
    <xf numFmtId="37" fontId="6" fillId="0" borderId="0" xfId="20" applyNumberFormat="1" applyFont="1" applyBorder="1" applyAlignment="1">
      <alignment horizontal="right"/>
      <protection/>
    </xf>
    <xf numFmtId="37" fontId="6" fillId="0" borderId="0" xfId="20" applyNumberFormat="1" applyFont="1" applyBorder="1" applyAlignment="1">
      <alignment horizontal="left"/>
      <protection/>
    </xf>
    <xf numFmtId="164" fontId="6" fillId="0" borderId="0" xfId="20" applyNumberFormat="1" applyFont="1" applyBorder="1" applyAlignment="1">
      <alignment/>
      <protection/>
    </xf>
    <xf numFmtId="164" fontId="6" fillId="0" borderId="0" xfId="15" applyNumberFormat="1" applyFont="1" applyBorder="1" applyAlignment="1">
      <alignment/>
      <protection locked="0"/>
    </xf>
    <xf numFmtId="165" fontId="6" fillId="0" borderId="0" xfId="15" applyNumberFormat="1" applyFont="1" applyBorder="1" applyAlignment="1">
      <alignment/>
      <protection locked="0"/>
    </xf>
    <xf numFmtId="165" fontId="6" fillId="0" borderId="0" xfId="20" applyNumberFormat="1" applyFont="1" applyBorder="1" applyAlignment="1">
      <alignment/>
      <protection/>
    </xf>
    <xf numFmtId="165" fontId="6" fillId="0" borderId="2" xfId="20" applyNumberFormat="1" applyFont="1" applyBorder="1" applyAlignment="1">
      <alignment/>
      <protection/>
    </xf>
    <xf numFmtId="165" fontId="6" fillId="0" borderId="2" xfId="15" applyNumberFormat="1" applyFont="1" applyBorder="1" applyAlignment="1">
      <alignment/>
      <protection locked="0"/>
    </xf>
    <xf numFmtId="165" fontId="6" fillId="0" borderId="0" xfId="15" applyNumberFormat="1" applyFont="1" applyBorder="1" applyAlignment="1">
      <alignment/>
      <protection locked="0"/>
    </xf>
    <xf numFmtId="165" fontId="6" fillId="0" borderId="0" xfId="15" applyNumberFormat="1" applyFont="1" applyFill="1" applyBorder="1" applyAlignment="1">
      <alignment/>
      <protection locked="0"/>
    </xf>
    <xf numFmtId="165" fontId="6" fillId="0" borderId="2" xfId="15" applyNumberFormat="1" applyFont="1" applyFill="1" applyBorder="1" applyAlignment="1">
      <alignment/>
      <protection locked="0"/>
    </xf>
    <xf numFmtId="165" fontId="6" fillId="0" borderId="2" xfId="15" applyNumberFormat="1" applyFont="1" applyBorder="1" applyAlignment="1">
      <alignment/>
      <protection locked="0"/>
    </xf>
    <xf numFmtId="164" fontId="6" fillId="0" borderId="3" xfId="20" applyNumberFormat="1" applyFont="1" applyBorder="1" applyAlignment="1">
      <alignment/>
      <protection/>
    </xf>
    <xf numFmtId="165" fontId="6" fillId="2" borderId="0" xfId="15" applyNumberFormat="1" applyFont="1" applyFill="1" applyBorder="1" applyAlignment="1">
      <alignment/>
      <protection locked="0"/>
    </xf>
    <xf numFmtId="165" fontId="6" fillId="2" borderId="2" xfId="15" applyNumberFormat="1" applyFont="1" applyFill="1" applyBorder="1" applyAlignment="1">
      <alignment/>
      <protection locked="0"/>
    </xf>
    <xf numFmtId="37" fontId="8" fillId="0" borderId="0" xfId="20" applyNumberFormat="1" applyFont="1" applyBorder="1" applyAlignment="1">
      <alignment/>
      <protection/>
    </xf>
  </cellXfs>
  <cellStyles count="8">
    <cellStyle name="Normal" xfId="0"/>
    <cellStyle name="Campus-entered" xfId="15"/>
    <cellStyle name="Comma" xfId="16"/>
    <cellStyle name="Comma [0]" xfId="17"/>
    <cellStyle name="Currency" xfId="18"/>
    <cellStyle name="Currency [0]" xfId="19"/>
    <cellStyle name="Not-campus-entere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tabSelected="1" workbookViewId="0" topLeftCell="A1">
      <pane ySplit="4" topLeftCell="BM5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3.75390625" style="6" customWidth="1"/>
    <col min="2" max="2" width="3.375" style="6" customWidth="1"/>
    <col min="3" max="3" width="48.625" style="6" customWidth="1"/>
    <col min="4" max="4" width="12.625" style="6" customWidth="1"/>
    <col min="5" max="5" width="3.625" style="6" customWidth="1"/>
    <col min="6" max="6" width="12.625" style="6" customWidth="1"/>
    <col min="7" max="7" width="3.625" style="6" customWidth="1"/>
    <col min="8" max="8" width="12.625" style="6" customWidth="1"/>
    <col min="9" max="9" width="3.625" style="6" customWidth="1"/>
    <col min="10" max="10" width="12.625" style="6" customWidth="1"/>
    <col min="11" max="16384" width="9.00390625" style="6" customWidth="1"/>
  </cols>
  <sheetData>
    <row r="1" spans="1:10" ht="12.7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7"/>
      <c r="B2" s="28"/>
      <c r="C2" s="4"/>
      <c r="D2" s="8" t="s">
        <v>0</v>
      </c>
      <c r="E2" s="9"/>
      <c r="F2" s="10" t="s">
        <v>1</v>
      </c>
      <c r="G2" s="10"/>
      <c r="H2" s="10"/>
      <c r="I2" s="11"/>
      <c r="J2" s="8" t="s">
        <v>2</v>
      </c>
    </row>
    <row r="3" spans="1:10" ht="12.75">
      <c r="A3" s="7"/>
      <c r="B3" s="4"/>
      <c r="C3" s="4"/>
      <c r="D3" s="9"/>
      <c r="E3" s="9"/>
      <c r="F3" s="4"/>
      <c r="G3" s="4"/>
      <c r="H3" s="4"/>
      <c r="I3" s="12"/>
      <c r="J3" s="9"/>
    </row>
    <row r="4" spans="1:10" ht="12.75">
      <c r="A4" s="4"/>
      <c r="B4" s="4"/>
      <c r="C4" s="4"/>
      <c r="D4" s="4"/>
      <c r="E4" s="4"/>
      <c r="F4" s="8" t="s">
        <v>3</v>
      </c>
      <c r="G4" s="12"/>
      <c r="H4" s="10" t="s">
        <v>4</v>
      </c>
      <c r="I4" s="13"/>
      <c r="J4" s="4"/>
    </row>
    <row r="5" spans="1:10" ht="12.75">
      <c r="A5" s="1" t="s">
        <v>5</v>
      </c>
      <c r="B5" s="4"/>
      <c r="C5" s="4"/>
      <c r="D5" s="4"/>
      <c r="E5" s="4"/>
      <c r="F5" s="4"/>
      <c r="G5" s="4"/>
      <c r="H5" s="4"/>
      <c r="I5" s="4"/>
      <c r="J5" s="4"/>
    </row>
    <row r="6" spans="1:13" ht="12.75">
      <c r="A6" s="4"/>
      <c r="B6" s="14" t="s">
        <v>6</v>
      </c>
      <c r="C6" s="4"/>
      <c r="D6" s="15">
        <f>SUM(F6:J6)</f>
        <v>196978730</v>
      </c>
      <c r="E6" s="15"/>
      <c r="F6" s="16">
        <v>21775702</v>
      </c>
      <c r="G6" s="15"/>
      <c r="H6" s="16">
        <v>175203028</v>
      </c>
      <c r="I6" s="15"/>
      <c r="J6" s="15">
        <v>0</v>
      </c>
      <c r="K6" s="2"/>
      <c r="L6" s="2"/>
      <c r="M6" s="2"/>
    </row>
    <row r="7" spans="1:13" ht="12.75">
      <c r="A7" s="4"/>
      <c r="B7" s="14" t="s">
        <v>7</v>
      </c>
      <c r="C7" s="4"/>
      <c r="D7" s="3">
        <f>SUM(F7:J7)</f>
        <v>11326755</v>
      </c>
      <c r="E7" s="3"/>
      <c r="F7" s="3">
        <v>0</v>
      </c>
      <c r="G7" s="3"/>
      <c r="H7" s="17">
        <v>11326755</v>
      </c>
      <c r="I7" s="18"/>
      <c r="J7" s="3">
        <v>0</v>
      </c>
      <c r="K7" s="2"/>
      <c r="L7" s="2"/>
      <c r="M7" s="2"/>
    </row>
    <row r="8" spans="1:13" ht="12.75">
      <c r="A8" s="4"/>
      <c r="B8" s="14" t="s">
        <v>8</v>
      </c>
      <c r="C8" s="4"/>
      <c r="D8" s="3">
        <f>SUM(F8:J8)</f>
        <v>21472298</v>
      </c>
      <c r="E8" s="3"/>
      <c r="F8" s="3">
        <v>0</v>
      </c>
      <c r="G8" s="3"/>
      <c r="H8" s="17">
        <v>21472298</v>
      </c>
      <c r="I8" s="3"/>
      <c r="J8" s="3">
        <v>0</v>
      </c>
      <c r="K8" s="2"/>
      <c r="L8" s="2"/>
      <c r="M8" s="2"/>
    </row>
    <row r="9" spans="1:13" ht="12.75">
      <c r="A9" s="4"/>
      <c r="B9" s="14" t="s">
        <v>29</v>
      </c>
      <c r="C9" s="4"/>
      <c r="D9" s="19">
        <f>SUM(F9:J9)</f>
        <v>-822211</v>
      </c>
      <c r="E9" s="3"/>
      <c r="F9" s="19">
        <v>0</v>
      </c>
      <c r="G9" s="3"/>
      <c r="H9" s="20">
        <v>-822211</v>
      </c>
      <c r="I9" s="3"/>
      <c r="J9" s="19">
        <v>0</v>
      </c>
      <c r="K9" s="2"/>
      <c r="L9" s="2"/>
      <c r="M9" s="2"/>
    </row>
    <row r="10" spans="1:13" ht="12.75">
      <c r="A10" s="4"/>
      <c r="B10" s="4"/>
      <c r="C10" s="4"/>
      <c r="K10" s="2"/>
      <c r="L10" s="2"/>
      <c r="M10" s="2"/>
    </row>
    <row r="11" spans="1:13" ht="12.75">
      <c r="A11" s="4"/>
      <c r="B11" s="4"/>
      <c r="C11" s="14" t="s">
        <v>0</v>
      </c>
      <c r="D11" s="19">
        <f>SUM(D6:D10)</f>
        <v>228955572</v>
      </c>
      <c r="E11" s="3"/>
      <c r="F11" s="19">
        <f>SUM(F6:F10)</f>
        <v>21775702</v>
      </c>
      <c r="G11" s="3"/>
      <c r="H11" s="19">
        <f>SUM(H6:H10)</f>
        <v>207179870</v>
      </c>
      <c r="I11" s="3"/>
      <c r="J11" s="19">
        <f>SUM(J6:J10)</f>
        <v>0</v>
      </c>
      <c r="K11" s="2"/>
      <c r="L11" s="2"/>
      <c r="M11" s="2"/>
    </row>
    <row r="12" spans="1:13" ht="12.75">
      <c r="A12" s="4"/>
      <c r="B12" s="4"/>
      <c r="C12" s="4"/>
      <c r="K12" s="2"/>
      <c r="L12" s="2"/>
      <c r="M12" s="2"/>
    </row>
    <row r="13" spans="1:13" ht="12.75">
      <c r="A13" s="4"/>
      <c r="B13" s="4" t="s">
        <v>27</v>
      </c>
      <c r="C13" s="14"/>
      <c r="D13" s="19">
        <f>SUM(F13:J13)</f>
        <v>-39296908</v>
      </c>
      <c r="E13" s="3"/>
      <c r="F13" s="19">
        <v>0</v>
      </c>
      <c r="G13" s="3"/>
      <c r="H13" s="20">
        <v>-39296908</v>
      </c>
      <c r="I13" s="18"/>
      <c r="J13" s="19">
        <v>0</v>
      </c>
      <c r="K13" s="2"/>
      <c r="L13" s="2"/>
      <c r="M13" s="2"/>
    </row>
    <row r="14" spans="1:13" ht="12.75">
      <c r="A14" s="4"/>
      <c r="B14" s="4"/>
      <c r="C14" s="14"/>
      <c r="D14" s="3"/>
      <c r="E14" s="3"/>
      <c r="F14" s="3"/>
      <c r="G14" s="3"/>
      <c r="H14" s="3"/>
      <c r="I14" s="3"/>
      <c r="J14" s="3"/>
      <c r="K14" s="2"/>
      <c r="L14" s="2"/>
      <c r="M14" s="2"/>
    </row>
    <row r="15" spans="1:13" ht="12.75">
      <c r="A15" s="4"/>
      <c r="B15" s="4"/>
      <c r="C15" s="14" t="s">
        <v>0</v>
      </c>
      <c r="D15" s="19">
        <f>+D11+D13</f>
        <v>189658664</v>
      </c>
      <c r="E15" s="3"/>
      <c r="F15" s="19">
        <f>+F11+F13</f>
        <v>21775702</v>
      </c>
      <c r="G15" s="3"/>
      <c r="H15" s="19">
        <f>+H11+H13</f>
        <v>167882962</v>
      </c>
      <c r="I15" s="3"/>
      <c r="J15" s="19">
        <f>+J11+J13</f>
        <v>0</v>
      </c>
      <c r="K15" s="2"/>
      <c r="L15" s="2"/>
      <c r="M15" s="2"/>
    </row>
    <row r="16" spans="1:13" ht="12.75">
      <c r="A16" s="4"/>
      <c r="B16" s="4"/>
      <c r="C16" s="4"/>
      <c r="K16" s="2"/>
      <c r="L16" s="2"/>
      <c r="M16" s="2"/>
    </row>
    <row r="17" spans="1:13" ht="12.75">
      <c r="A17" s="1" t="s">
        <v>9</v>
      </c>
      <c r="B17" s="4"/>
      <c r="C17" s="4"/>
      <c r="K17" s="2"/>
      <c r="L17" s="2"/>
      <c r="M17" s="2"/>
    </row>
    <row r="18" spans="1:13" ht="12.75">
      <c r="A18" s="4"/>
      <c r="B18" s="14" t="s">
        <v>10</v>
      </c>
      <c r="C18" s="4"/>
      <c r="D18" s="3">
        <f>SUM(F18:J18)</f>
        <v>0</v>
      </c>
      <c r="E18" s="2"/>
      <c r="F18" s="3">
        <v>0</v>
      </c>
      <c r="G18" s="3"/>
      <c r="H18" s="3">
        <v>0</v>
      </c>
      <c r="I18" s="3"/>
      <c r="J18" s="21">
        <v>0</v>
      </c>
      <c r="K18" s="2"/>
      <c r="L18" s="2"/>
      <c r="M18" s="2"/>
    </row>
    <row r="19" spans="1:13" ht="12.75">
      <c r="A19" s="4"/>
      <c r="B19" s="14" t="s">
        <v>11</v>
      </c>
      <c r="C19" s="4"/>
      <c r="D19" s="3">
        <f>SUM(F19:J19)</f>
        <v>198032589</v>
      </c>
      <c r="E19" s="2"/>
      <c r="F19" s="3">
        <v>0</v>
      </c>
      <c r="G19" s="3"/>
      <c r="H19" s="22">
        <v>43013131.44</v>
      </c>
      <c r="I19" s="3"/>
      <c r="J19" s="26">
        <f>198032589-H19</f>
        <v>155019457.56</v>
      </c>
      <c r="K19" s="2"/>
      <c r="L19" s="2"/>
      <c r="M19" s="2"/>
    </row>
    <row r="20" spans="1:13" ht="12.75">
      <c r="A20" s="4"/>
      <c r="B20" s="14" t="s">
        <v>12</v>
      </c>
      <c r="C20" s="4"/>
      <c r="D20" s="3">
        <f>SUM(F20:J20)</f>
        <v>7902729</v>
      </c>
      <c r="E20" s="2"/>
      <c r="F20" s="3">
        <v>0</v>
      </c>
      <c r="G20" s="3"/>
      <c r="H20" s="22">
        <v>2105144.92</v>
      </c>
      <c r="I20" s="3"/>
      <c r="J20" s="21">
        <f>7840488-H20+62241</f>
        <v>5797584.08</v>
      </c>
      <c r="K20" s="2"/>
      <c r="L20" s="2"/>
      <c r="M20" s="2"/>
    </row>
    <row r="21" spans="1:13" ht="12.75">
      <c r="A21" s="4"/>
      <c r="B21" s="14" t="s">
        <v>30</v>
      </c>
      <c r="C21" s="4"/>
      <c r="D21" s="19">
        <f>SUM(F21:J21)</f>
        <v>0</v>
      </c>
      <c r="E21" s="2"/>
      <c r="F21" s="19">
        <v>0</v>
      </c>
      <c r="G21" s="3"/>
      <c r="H21" s="23">
        <v>0</v>
      </c>
      <c r="I21" s="3"/>
      <c r="J21" s="24">
        <v>0</v>
      </c>
      <c r="K21" s="2"/>
      <c r="L21" s="2"/>
      <c r="M21" s="2"/>
    </row>
    <row r="22" spans="1:13" ht="12.75">
      <c r="A22" s="4"/>
      <c r="B22" s="4"/>
      <c r="C22" s="4"/>
      <c r="K22" s="2"/>
      <c r="L22" s="2"/>
      <c r="M22" s="2"/>
    </row>
    <row r="23" spans="1:14" ht="12.75">
      <c r="A23" s="4"/>
      <c r="B23" s="4"/>
      <c r="C23" s="14" t="s">
        <v>0</v>
      </c>
      <c r="D23" s="19">
        <f>SUM(D18:D22)</f>
        <v>205935318</v>
      </c>
      <c r="E23" s="3"/>
      <c r="F23" s="19">
        <f>SUM(F18:F21)</f>
        <v>0</v>
      </c>
      <c r="G23" s="3"/>
      <c r="H23" s="19">
        <f>SUM(H18:H22)</f>
        <v>45118276.36</v>
      </c>
      <c r="I23" s="3"/>
      <c r="J23" s="19">
        <f>SUM(J18:J22)</f>
        <v>160817041.64000002</v>
      </c>
      <c r="K23" s="2"/>
      <c r="L23" s="2"/>
      <c r="M23" s="2"/>
      <c r="N23" s="2"/>
    </row>
    <row r="24" spans="1:13" ht="12.75">
      <c r="A24" s="4"/>
      <c r="B24" s="4"/>
      <c r="C24" s="4"/>
      <c r="K24" s="2"/>
      <c r="L24" s="2"/>
      <c r="M24" s="2"/>
    </row>
    <row r="25" spans="1:13" ht="12.75">
      <c r="A25" s="1" t="s">
        <v>13</v>
      </c>
      <c r="B25" s="4"/>
      <c r="C25" s="4"/>
      <c r="K25" s="2"/>
      <c r="L25" s="2"/>
      <c r="M25" s="2"/>
    </row>
    <row r="26" spans="1:13" ht="12.75">
      <c r="A26" s="4"/>
      <c r="B26" s="14" t="s">
        <v>10</v>
      </c>
      <c r="C26" s="4"/>
      <c r="D26" s="3">
        <f>SUM(F26:J26)</f>
        <v>256525462</v>
      </c>
      <c r="E26" s="2"/>
      <c r="F26" s="22">
        <v>224057746</v>
      </c>
      <c r="G26" s="3"/>
      <c r="H26" s="3">
        <v>0</v>
      </c>
      <c r="I26" s="3"/>
      <c r="J26" s="21">
        <v>32467716</v>
      </c>
      <c r="K26" s="2"/>
      <c r="L26" s="2"/>
      <c r="M26" s="2"/>
    </row>
    <row r="27" spans="1:13" ht="12.75">
      <c r="A27" s="4"/>
      <c r="B27" s="14" t="s">
        <v>12</v>
      </c>
      <c r="C27" s="4"/>
      <c r="D27" s="3">
        <f>SUM(F27:J27)</f>
        <v>6736386</v>
      </c>
      <c r="E27" s="2"/>
      <c r="F27" s="3">
        <v>0</v>
      </c>
      <c r="G27" s="3"/>
      <c r="H27" s="22">
        <v>606099.23</v>
      </c>
      <c r="I27" s="3"/>
      <c r="J27" s="21">
        <f>6736386-H27</f>
        <v>6130286.77</v>
      </c>
      <c r="K27" s="2"/>
      <c r="L27" s="2"/>
      <c r="M27" s="2"/>
    </row>
    <row r="28" spans="1:13" ht="12.75">
      <c r="A28" s="4"/>
      <c r="B28" s="14" t="s">
        <v>31</v>
      </c>
      <c r="C28" s="4"/>
      <c r="D28" s="19">
        <f>SUM(F28:J28)</f>
        <v>0</v>
      </c>
      <c r="E28" s="2"/>
      <c r="F28" s="19">
        <v>0</v>
      </c>
      <c r="G28" s="3"/>
      <c r="H28" s="23">
        <v>0</v>
      </c>
      <c r="I28" s="3"/>
      <c r="J28" s="24">
        <v>0</v>
      </c>
      <c r="K28" s="2"/>
      <c r="L28" s="2"/>
      <c r="M28" s="2"/>
    </row>
    <row r="29" spans="1:13" ht="12.75">
      <c r="A29" s="4"/>
      <c r="B29" s="4"/>
      <c r="C29" s="4"/>
      <c r="K29" s="2"/>
      <c r="L29" s="2"/>
      <c r="M29" s="2"/>
    </row>
    <row r="30" spans="1:13" ht="12.75">
      <c r="A30" s="4"/>
      <c r="B30" s="4"/>
      <c r="C30" s="14" t="s">
        <v>0</v>
      </c>
      <c r="D30" s="19">
        <f>SUM(D26:D29)</f>
        <v>263261848</v>
      </c>
      <c r="E30" s="3"/>
      <c r="F30" s="19">
        <f>SUM(F26:F29)</f>
        <v>224057746</v>
      </c>
      <c r="G30" s="3"/>
      <c r="H30" s="19">
        <f>SUM(H26:H29)</f>
        <v>606099.23</v>
      </c>
      <c r="I30" s="3"/>
      <c r="J30" s="19">
        <f>SUM(J26:J29)</f>
        <v>38598002.769999996</v>
      </c>
      <c r="K30" s="2"/>
      <c r="L30" s="2"/>
      <c r="M30" s="2"/>
    </row>
    <row r="31" spans="1:13" ht="12.75">
      <c r="A31" s="4"/>
      <c r="B31" s="4"/>
      <c r="C31" s="4"/>
      <c r="K31" s="2"/>
      <c r="L31" s="2"/>
      <c r="M31" s="2"/>
    </row>
    <row r="32" spans="1:13" ht="12.75">
      <c r="A32" s="1" t="s">
        <v>14</v>
      </c>
      <c r="B32" s="2"/>
      <c r="C32" s="4"/>
      <c r="D32" s="19">
        <f>SUM(F32:J32)</f>
        <v>4691493</v>
      </c>
      <c r="E32" s="3"/>
      <c r="F32" s="19">
        <v>0</v>
      </c>
      <c r="G32" s="3"/>
      <c r="H32" s="23">
        <v>183144.4</v>
      </c>
      <c r="I32" s="3"/>
      <c r="J32" s="24">
        <f>4691493-H32</f>
        <v>4508348.6</v>
      </c>
      <c r="K32" s="2"/>
      <c r="L32" s="2"/>
      <c r="M32" s="2"/>
    </row>
    <row r="33" spans="1:13" ht="12.75">
      <c r="A33" s="4"/>
      <c r="B33" s="4"/>
      <c r="C33" s="4"/>
      <c r="K33" s="2"/>
      <c r="L33" s="2"/>
      <c r="M33" s="2"/>
    </row>
    <row r="34" spans="1:13" ht="12.75">
      <c r="A34" s="1" t="s">
        <v>15</v>
      </c>
      <c r="B34" s="4"/>
      <c r="C34" s="4"/>
      <c r="D34" s="19">
        <f>SUM(F34:J34)</f>
        <v>82637467.17</v>
      </c>
      <c r="E34" s="3"/>
      <c r="F34" s="19">
        <v>0</v>
      </c>
      <c r="G34" s="3"/>
      <c r="H34" s="23">
        <f>9100267.79+938175.66</f>
        <v>10038443.45</v>
      </c>
      <c r="I34" s="3"/>
      <c r="J34" s="27">
        <f>82601743-H34+7867.03+30000-1500-642.86</f>
        <v>72599023.72</v>
      </c>
      <c r="K34" s="2"/>
      <c r="L34" s="2"/>
      <c r="M34" s="2"/>
    </row>
    <row r="35" spans="1:13" ht="12.75">
      <c r="A35" s="4"/>
      <c r="B35" s="4"/>
      <c r="C35" s="4"/>
      <c r="D35" s="3"/>
      <c r="E35" s="3"/>
      <c r="F35" s="3"/>
      <c r="G35" s="3"/>
      <c r="H35" s="3"/>
      <c r="I35" s="3"/>
      <c r="J35" s="3"/>
      <c r="K35" s="2"/>
      <c r="L35" s="2"/>
      <c r="M35" s="2"/>
    </row>
    <row r="36" spans="1:13" ht="12.75">
      <c r="A36" s="1" t="s">
        <v>16</v>
      </c>
      <c r="B36" s="4"/>
      <c r="C36" s="4"/>
      <c r="D36" s="19">
        <f>SUM(F36:J36)</f>
        <v>133899795</v>
      </c>
      <c r="E36" s="3"/>
      <c r="F36" s="24">
        <v>0</v>
      </c>
      <c r="G36" s="3"/>
      <c r="H36" s="24">
        <v>133899795</v>
      </c>
      <c r="I36" s="3"/>
      <c r="J36" s="19">
        <v>0</v>
      </c>
      <c r="K36" s="2"/>
      <c r="L36" s="2"/>
      <c r="M36" s="2"/>
    </row>
    <row r="37" spans="1:13" ht="12.75">
      <c r="A37" s="4"/>
      <c r="B37" s="4"/>
      <c r="C37" s="4"/>
      <c r="K37" s="2"/>
      <c r="L37" s="2"/>
      <c r="M37" s="2"/>
    </row>
    <row r="38" spans="1:13" ht="12.75">
      <c r="A38" s="1" t="s">
        <v>17</v>
      </c>
      <c r="B38" s="4"/>
      <c r="C38" s="4"/>
      <c r="H38" s="6" t="s">
        <v>25</v>
      </c>
      <c r="K38" s="2"/>
      <c r="L38" s="2"/>
      <c r="M38" s="2"/>
    </row>
    <row r="39" spans="1:13" ht="12.75">
      <c r="A39" s="4"/>
      <c r="B39" s="14" t="s">
        <v>18</v>
      </c>
      <c r="C39" s="4"/>
      <c r="D39" s="3">
        <f aca="true" t="shared" si="0" ref="D39:D44">SUM(F39:J39)</f>
        <v>0</v>
      </c>
      <c r="E39" s="3"/>
      <c r="F39" s="3">
        <v>0</v>
      </c>
      <c r="G39" s="3"/>
      <c r="H39" s="21">
        <v>0</v>
      </c>
      <c r="I39" s="3"/>
      <c r="J39" s="3">
        <v>0</v>
      </c>
      <c r="K39" s="2"/>
      <c r="L39" s="2"/>
      <c r="M39" s="2"/>
    </row>
    <row r="40" spans="1:13" ht="12.75">
      <c r="A40" s="4"/>
      <c r="B40" s="14" t="s">
        <v>19</v>
      </c>
      <c r="C40" s="4"/>
      <c r="D40" s="3">
        <f t="shared" si="0"/>
        <v>12058909</v>
      </c>
      <c r="E40" s="3"/>
      <c r="F40" s="3">
        <v>0</v>
      </c>
      <c r="G40" s="3"/>
      <c r="H40" s="21">
        <v>12058909</v>
      </c>
      <c r="I40" s="3"/>
      <c r="J40" s="3">
        <v>0</v>
      </c>
      <c r="K40" s="2"/>
      <c r="L40" s="2"/>
      <c r="M40" s="2"/>
    </row>
    <row r="41" spans="1:13" ht="12.75">
      <c r="A41" s="4"/>
      <c r="B41" s="14" t="s">
        <v>20</v>
      </c>
      <c r="C41" s="4"/>
      <c r="D41" s="3">
        <f t="shared" si="0"/>
        <v>73158375</v>
      </c>
      <c r="E41" s="3"/>
      <c r="F41" s="3">
        <v>0</v>
      </c>
      <c r="G41" s="3"/>
      <c r="H41" s="21">
        <f>62081332+11077043</f>
        <v>73158375</v>
      </c>
      <c r="I41" s="3"/>
      <c r="J41" s="3">
        <v>0</v>
      </c>
      <c r="K41" s="2"/>
      <c r="L41" s="2"/>
      <c r="M41" s="2"/>
    </row>
    <row r="42" spans="1:13" ht="12.75">
      <c r="A42" s="4"/>
      <c r="B42" s="14" t="s">
        <v>21</v>
      </c>
      <c r="C42" s="4"/>
      <c r="D42" s="3">
        <f t="shared" si="0"/>
        <v>25756032</v>
      </c>
      <c r="E42" s="3"/>
      <c r="F42" s="3">
        <v>0</v>
      </c>
      <c r="G42" s="3"/>
      <c r="H42" s="21">
        <v>25756032</v>
      </c>
      <c r="I42" s="3"/>
      <c r="J42" s="3">
        <v>0</v>
      </c>
      <c r="K42" s="2"/>
      <c r="L42" s="2"/>
      <c r="M42" s="2"/>
    </row>
    <row r="43" spans="1:13" ht="12.75">
      <c r="A43" s="4"/>
      <c r="B43" s="14" t="s">
        <v>22</v>
      </c>
      <c r="C43" s="4"/>
      <c r="D43" s="3">
        <f t="shared" si="0"/>
        <v>1400696</v>
      </c>
      <c r="E43" s="3"/>
      <c r="F43" s="3">
        <v>0</v>
      </c>
      <c r="G43" s="3"/>
      <c r="H43" s="21">
        <f>1124748-H44</f>
        <v>1400696</v>
      </c>
      <c r="I43" s="3"/>
      <c r="J43" s="3">
        <v>0</v>
      </c>
      <c r="K43" s="2"/>
      <c r="L43" s="2"/>
      <c r="M43" s="2"/>
    </row>
    <row r="44" spans="1:13" ht="12.75">
      <c r="A44" s="4"/>
      <c r="B44" s="14" t="s">
        <v>32</v>
      </c>
      <c r="C44" s="4"/>
      <c r="D44" s="19">
        <f t="shared" si="0"/>
        <v>-275948</v>
      </c>
      <c r="E44" s="3"/>
      <c r="F44" s="19">
        <v>0</v>
      </c>
      <c r="G44" s="3"/>
      <c r="H44" s="24">
        <v>-275948</v>
      </c>
      <c r="I44" s="3"/>
      <c r="J44" s="19">
        <v>0</v>
      </c>
      <c r="K44" s="2"/>
      <c r="L44" s="2"/>
      <c r="M44" s="2"/>
    </row>
    <row r="45" spans="1:13" ht="12.75">
      <c r="A45" s="4"/>
      <c r="B45" s="4"/>
      <c r="C45" s="4"/>
      <c r="K45" s="2"/>
      <c r="L45" s="2"/>
      <c r="M45" s="2"/>
    </row>
    <row r="46" spans="1:13" ht="12.75">
      <c r="A46" s="4"/>
      <c r="B46" s="4"/>
      <c r="C46" s="14" t="s">
        <v>0</v>
      </c>
      <c r="D46" s="19">
        <f>SUM(D39:D45)</f>
        <v>112098064</v>
      </c>
      <c r="E46" s="3"/>
      <c r="F46" s="19">
        <f>SUM(F39:F44)</f>
        <v>0</v>
      </c>
      <c r="G46" s="3"/>
      <c r="H46" s="19">
        <f>SUM(H39:H44)</f>
        <v>112098064</v>
      </c>
      <c r="I46" s="3"/>
      <c r="J46" s="19">
        <f>SUM(J39:J44)</f>
        <v>0</v>
      </c>
      <c r="K46" s="2"/>
      <c r="L46" s="2"/>
      <c r="M46" s="2"/>
    </row>
    <row r="47" spans="1:13" ht="12.75">
      <c r="A47" s="4"/>
      <c r="B47" s="4"/>
      <c r="C47" s="14"/>
      <c r="D47" s="3"/>
      <c r="E47" s="3"/>
      <c r="F47" s="3"/>
      <c r="G47" s="3"/>
      <c r="H47" s="3" t="s">
        <v>25</v>
      </c>
      <c r="I47" s="3"/>
      <c r="J47" s="3"/>
      <c r="K47" s="2"/>
      <c r="L47" s="2"/>
      <c r="M47" s="2"/>
    </row>
    <row r="48" spans="1:13" ht="12.75">
      <c r="A48" s="4"/>
      <c r="B48" s="4" t="s">
        <v>27</v>
      </c>
      <c r="C48" s="14"/>
      <c r="D48" s="19">
        <f>SUM(F48:J48)</f>
        <v>0</v>
      </c>
      <c r="E48" s="3"/>
      <c r="F48" s="19">
        <v>0</v>
      </c>
      <c r="G48" s="3"/>
      <c r="H48" s="20">
        <v>0</v>
      </c>
      <c r="I48" s="18"/>
      <c r="J48" s="19">
        <v>0</v>
      </c>
      <c r="K48" s="2"/>
      <c r="L48" s="2"/>
      <c r="M48" s="2"/>
    </row>
    <row r="49" spans="1:13" ht="12.75">
      <c r="A49" s="4"/>
      <c r="B49" s="4"/>
      <c r="C49" s="14"/>
      <c r="D49" s="3"/>
      <c r="E49" s="3"/>
      <c r="F49" s="3"/>
      <c r="G49" s="3"/>
      <c r="H49" s="3"/>
      <c r="I49" s="3"/>
      <c r="J49" s="3"/>
      <c r="K49" s="2"/>
      <c r="L49" s="2"/>
      <c r="M49" s="2"/>
    </row>
    <row r="50" spans="1:13" ht="12.75">
      <c r="A50" s="4"/>
      <c r="B50" s="4"/>
      <c r="C50" s="14" t="s">
        <v>0</v>
      </c>
      <c r="D50" s="19">
        <f>+D46+D48</f>
        <v>112098064</v>
      </c>
      <c r="E50" s="3"/>
      <c r="F50" s="19">
        <f>+F46+F48</f>
        <v>0</v>
      </c>
      <c r="G50" s="3"/>
      <c r="H50" s="19">
        <f>+H46+H48</f>
        <v>112098064</v>
      </c>
      <c r="I50" s="3"/>
      <c r="J50" s="19">
        <f>+J46+J48</f>
        <v>0</v>
      </c>
      <c r="K50" s="2"/>
      <c r="L50" s="2"/>
      <c r="M50" s="2"/>
    </row>
    <row r="51" spans="1:13" ht="12.75">
      <c r="A51" s="4"/>
      <c r="B51" s="4"/>
      <c r="C51" s="14"/>
      <c r="D51" s="3"/>
      <c r="E51" s="3"/>
      <c r="F51" s="3"/>
      <c r="G51" s="3"/>
      <c r="H51" s="3"/>
      <c r="I51" s="3"/>
      <c r="J51" s="3"/>
      <c r="K51" s="2"/>
      <c r="L51" s="2"/>
      <c r="M51" s="2"/>
    </row>
    <row r="52" spans="1:13" ht="12.75">
      <c r="A52" s="1" t="s">
        <v>26</v>
      </c>
      <c r="B52" s="4"/>
      <c r="C52" s="4"/>
      <c r="D52" s="19">
        <f>SUM(F52:J52)</f>
        <v>480640643</v>
      </c>
      <c r="E52" s="3"/>
      <c r="F52" s="19">
        <v>0</v>
      </c>
      <c r="G52" s="3"/>
      <c r="H52" s="24">
        <v>480640643</v>
      </c>
      <c r="I52" s="3"/>
      <c r="J52" s="19">
        <v>0</v>
      </c>
      <c r="K52" s="2"/>
      <c r="L52" s="2"/>
      <c r="M52" s="2"/>
    </row>
    <row r="53" spans="1:13" ht="12.75">
      <c r="A53" s="4"/>
      <c r="B53" s="4"/>
      <c r="C53" s="4"/>
      <c r="K53" s="2"/>
      <c r="L53" s="2"/>
      <c r="M53" s="2"/>
    </row>
    <row r="54" spans="1:13" ht="12.75">
      <c r="A54" s="1" t="s">
        <v>23</v>
      </c>
      <c r="B54" s="4"/>
      <c r="C54" s="4"/>
      <c r="K54" s="2"/>
      <c r="L54" s="2"/>
      <c r="M54" s="2"/>
    </row>
    <row r="55" spans="1:13" ht="12.75">
      <c r="A55" s="4"/>
      <c r="B55" s="14" t="s">
        <v>24</v>
      </c>
      <c r="C55" s="4"/>
      <c r="D55" s="3">
        <f>SUM(F55:J55)</f>
        <v>300521</v>
      </c>
      <c r="E55" s="3"/>
      <c r="F55" s="3">
        <v>0</v>
      </c>
      <c r="G55" s="3"/>
      <c r="H55" s="21">
        <v>300521</v>
      </c>
      <c r="I55" s="3"/>
      <c r="J55" s="3">
        <v>0</v>
      </c>
      <c r="K55" s="2"/>
      <c r="L55" s="2"/>
      <c r="M55" s="2"/>
    </row>
    <row r="56" spans="1:13" ht="12.75">
      <c r="A56" s="4"/>
      <c r="B56" s="14" t="s">
        <v>22</v>
      </c>
      <c r="C56" s="4"/>
      <c r="D56" s="3">
        <f>SUM(F56:J56)</f>
        <v>46165848</v>
      </c>
      <c r="E56" s="3"/>
      <c r="F56" s="21">
        <v>110262</v>
      </c>
      <c r="G56" s="3"/>
      <c r="H56" s="21">
        <f>40373831-H57-H61</f>
        <v>46055586</v>
      </c>
      <c r="I56" s="3"/>
      <c r="J56" s="3">
        <v>0</v>
      </c>
      <c r="K56" s="2"/>
      <c r="L56" s="2"/>
      <c r="M56" s="2"/>
    </row>
    <row r="57" spans="1:13" ht="12.75">
      <c r="A57" s="4"/>
      <c r="B57" s="14" t="s">
        <v>33</v>
      </c>
      <c r="C57" s="4"/>
      <c r="D57" s="19">
        <f>SUM(F57:J57)</f>
        <v>-1006575</v>
      </c>
      <c r="E57" s="3"/>
      <c r="F57" s="24">
        <v>0</v>
      </c>
      <c r="G57" s="3"/>
      <c r="H57" s="24">
        <v>-1006575</v>
      </c>
      <c r="I57" s="3"/>
      <c r="J57" s="19">
        <v>0</v>
      </c>
      <c r="K57" s="2"/>
      <c r="L57" s="2"/>
      <c r="M57" s="2"/>
    </row>
    <row r="58" spans="1:13" ht="12.75">
      <c r="A58" s="4"/>
      <c r="B58" s="4"/>
      <c r="C58" s="4"/>
      <c r="K58" s="2"/>
      <c r="L58" s="2"/>
      <c r="M58" s="2"/>
    </row>
    <row r="59" spans="1:13" ht="12.75">
      <c r="A59" s="4"/>
      <c r="B59" s="4"/>
      <c r="C59" s="14" t="s">
        <v>0</v>
      </c>
      <c r="D59" s="19">
        <f>SUM(D55:D58)</f>
        <v>45459794</v>
      </c>
      <c r="E59" s="3"/>
      <c r="F59" s="19">
        <f>SUM(F55:F58)</f>
        <v>110262</v>
      </c>
      <c r="G59" s="3"/>
      <c r="H59" s="19">
        <f>SUM(H55:H58)</f>
        <v>45349532</v>
      </c>
      <c r="I59" s="3"/>
      <c r="J59" s="19">
        <f>SUM(J55:J58)</f>
        <v>0</v>
      </c>
      <c r="K59" s="2"/>
      <c r="L59" s="2"/>
      <c r="M59" s="2"/>
    </row>
    <row r="60" spans="1:13" ht="12.75">
      <c r="A60" s="4"/>
      <c r="B60" s="4"/>
      <c r="C60" s="4"/>
      <c r="K60" s="2"/>
      <c r="L60" s="2"/>
      <c r="M60" s="2"/>
    </row>
    <row r="61" spans="1:13" ht="12.75">
      <c r="A61" s="4"/>
      <c r="B61" s="4" t="s">
        <v>27</v>
      </c>
      <c r="C61" s="14"/>
      <c r="D61" s="19">
        <f>SUM(F61:J61)</f>
        <v>-4675180</v>
      </c>
      <c r="E61" s="3"/>
      <c r="F61" s="19">
        <v>0</v>
      </c>
      <c r="G61" s="3"/>
      <c r="H61" s="20">
        <v>-4675180</v>
      </c>
      <c r="I61" s="18"/>
      <c r="J61" s="19">
        <v>0</v>
      </c>
      <c r="K61" s="2"/>
      <c r="L61" s="2"/>
      <c r="M61" s="2"/>
    </row>
    <row r="62" spans="1:13" ht="12.75">
      <c r="A62" s="4"/>
      <c r="B62" s="4"/>
      <c r="C62" s="14"/>
      <c r="D62" s="3"/>
      <c r="E62" s="3"/>
      <c r="F62" s="3"/>
      <c r="G62" s="3"/>
      <c r="H62" s="3"/>
      <c r="I62" s="3"/>
      <c r="J62" s="3"/>
      <c r="K62" s="2"/>
      <c r="L62" s="2"/>
      <c r="M62" s="2"/>
    </row>
    <row r="63" spans="1:13" ht="12.75">
      <c r="A63" s="4"/>
      <c r="B63" s="4"/>
      <c r="C63" s="14" t="s">
        <v>0</v>
      </c>
      <c r="D63" s="19">
        <f>+D59+D61</f>
        <v>40784614</v>
      </c>
      <c r="E63" s="3"/>
      <c r="F63" s="19">
        <f>+F59+F61</f>
        <v>110262</v>
      </c>
      <c r="G63" s="3"/>
      <c r="H63" s="19">
        <f>+H59+H61</f>
        <v>40674352</v>
      </c>
      <c r="I63" s="3"/>
      <c r="J63" s="19">
        <f>+J59+J61</f>
        <v>0</v>
      </c>
      <c r="K63" s="2"/>
      <c r="L63" s="2"/>
      <c r="M63" s="2"/>
    </row>
    <row r="64" spans="1:13" ht="12.75">
      <c r="A64" s="4"/>
      <c r="B64" s="4"/>
      <c r="C64" s="4"/>
      <c r="K64" s="2"/>
      <c r="L64" s="2"/>
      <c r="M64" s="2"/>
    </row>
    <row r="65" spans="1:13" ht="13.5" thickBot="1">
      <c r="A65" s="14" t="s">
        <v>28</v>
      </c>
      <c r="B65" s="4"/>
      <c r="C65" s="2"/>
      <c r="D65" s="25">
        <f>SUM(F65:J65)</f>
        <v>1513607906.17</v>
      </c>
      <c r="E65" s="15"/>
      <c r="F65" s="25">
        <f>F15+F23+F30+F32+F34+F36+F50+F52+F63</f>
        <v>245943710</v>
      </c>
      <c r="G65" s="15"/>
      <c r="H65" s="25">
        <f>H15+H23+H30+H32+H34+H36+H50+H52+H63</f>
        <v>991141779.44</v>
      </c>
      <c r="I65" s="15"/>
      <c r="J65" s="25">
        <f>J15+J23+J30+J32+J34+J36+J50+J52+J63</f>
        <v>276522416.73</v>
      </c>
      <c r="K65" s="2"/>
      <c r="L65" s="2"/>
      <c r="M65" s="2"/>
    </row>
    <row r="66" s="2" customFormat="1" ht="13.5" thickTop="1"/>
    <row r="67" s="2" customFormat="1" ht="12.75">
      <c r="J67" s="2" t="s">
        <v>25</v>
      </c>
    </row>
    <row r="68" s="2" customFormat="1" ht="12.75"/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 t="s">
        <v>25</v>
      </c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</sheetData>
  <printOptions/>
  <pageMargins left="0.5" right="0" top="0.95" bottom="0.3" header="0.5" footer="0"/>
  <pageSetup fitToHeight="1" fitToWidth="1" orientation="portrait" scale="76" r:id="rId1"/>
  <headerFooter alignWithMargins="0">
    <oddHeader>&amp;L&amp;"Times New Roman,Regular"
(Dollars in Thousands)&amp;C&amp;"Times New Roman,Regular"Irvine
 CURRENT FUNDS REVENUES&amp;R&amp;"Times New Roman,Regular"
2006-07  Schedule 3-A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A - 2007</dc:title>
  <dc:subject/>
  <dc:creator> </dc:creator>
  <cp:keywords>Schedule A</cp:keywords>
  <dc:description/>
  <cp:lastModifiedBy>Isabelle Liu,UCI Accounting- Kuali Division</cp:lastModifiedBy>
  <cp:lastPrinted>2007-12-10T16:58:55Z</cp:lastPrinted>
  <dcterms:created xsi:type="dcterms:W3CDTF">1998-06-24T18:56:12Z</dcterms:created>
  <dcterms:modified xsi:type="dcterms:W3CDTF">2010-01-28T22:30:22Z</dcterms:modified>
  <cp:category/>
  <cp:version/>
  <cp:contentType/>
  <cp:contentStatus/>
</cp:coreProperties>
</file>