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480" windowWidth="9720" windowHeight="6540" activeTab="0"/>
  </bookViews>
  <sheets>
    <sheet name="Irvine" sheetId="1" r:id="rId1"/>
  </sheets>
  <definedNames>
    <definedName name="_xlnm.Print_Area" localSheetId="0">'Irvine'!$A$1:$R$915</definedName>
    <definedName name="_xlnm.Print_Titles" localSheetId="0">'Irvine'!$1:$4</definedName>
  </definedNames>
  <calcPr fullCalcOnLoad="1"/>
</workbook>
</file>

<file path=xl/sharedStrings.xml><?xml version="1.0" encoding="utf-8"?>
<sst xmlns="http://schemas.openxmlformats.org/spreadsheetml/2006/main" count="750" uniqueCount="441">
  <si>
    <t>Current Funds</t>
  </si>
  <si>
    <t>Distribution</t>
  </si>
  <si>
    <t xml:space="preserve"> Total</t>
  </si>
  <si>
    <t>Unrestricted</t>
  </si>
  <si>
    <t>Restricted</t>
  </si>
  <si>
    <t>Salaries and Wages</t>
  </si>
  <si>
    <t>Other Expenditures</t>
  </si>
  <si>
    <t>Less: Transfers</t>
  </si>
  <si>
    <t>General</t>
  </si>
  <si>
    <t>Designated</t>
  </si>
  <si>
    <t>INSTRUCTION</t>
  </si>
  <si>
    <t>RESEARCH</t>
  </si>
  <si>
    <t>PUBLIC SERVICE</t>
  </si>
  <si>
    <t>Community service projects</t>
  </si>
  <si>
    <t>ACADEMIC SUPPORT</t>
  </si>
  <si>
    <t>Dean's office administration</t>
  </si>
  <si>
    <t>Dean's office graduate student</t>
  </si>
  <si>
    <t>affairs</t>
  </si>
  <si>
    <t>Total</t>
  </si>
  <si>
    <t>SCHOOL OF BIOLOGICAL</t>
  </si>
  <si>
    <t>SCIENCES</t>
  </si>
  <si>
    <t>Developmental and cell biology</t>
  </si>
  <si>
    <t>Ecology and evolutionary biology</t>
  </si>
  <si>
    <t>Molecular biology and</t>
  </si>
  <si>
    <t>biochemistry</t>
  </si>
  <si>
    <t>Interdisciplinary programs</t>
  </si>
  <si>
    <t>General research programs</t>
  </si>
  <si>
    <t>Dean's office student affairs</t>
  </si>
  <si>
    <t>Administration of sponsored</t>
  </si>
  <si>
    <t>projects</t>
  </si>
  <si>
    <t>Arboretum</t>
  </si>
  <si>
    <t>Shops</t>
  </si>
  <si>
    <t>Support services</t>
  </si>
  <si>
    <t>Total School of Biological</t>
  </si>
  <si>
    <t xml:space="preserve">  Sciences</t>
  </si>
  <si>
    <t>SCHOOL OF ENGINEERING</t>
  </si>
  <si>
    <t>Biochemical engineering</t>
  </si>
  <si>
    <t>Civil engineering</t>
  </si>
  <si>
    <t>Electrical engineering</t>
  </si>
  <si>
    <t>General engineering</t>
  </si>
  <si>
    <t xml:space="preserve">Mechanical and aerospace </t>
  </si>
  <si>
    <t>engineering</t>
  </si>
  <si>
    <t>Mechanical and aerospace</t>
  </si>
  <si>
    <t>General support costs</t>
  </si>
  <si>
    <t>Laboratories and facilities</t>
  </si>
  <si>
    <t>Total School of Engineering</t>
  </si>
  <si>
    <t>Dance</t>
  </si>
  <si>
    <t>Drama</t>
  </si>
  <si>
    <t>General programs</t>
  </si>
  <si>
    <t>Music</t>
  </si>
  <si>
    <t>Studio art</t>
  </si>
  <si>
    <t>Development office</t>
  </si>
  <si>
    <t>Gallery</t>
  </si>
  <si>
    <t>Production</t>
  </si>
  <si>
    <t>Television</t>
  </si>
  <si>
    <t>Other</t>
  </si>
  <si>
    <t>SCHOOL OF HUMANITIES</t>
  </si>
  <si>
    <t>Art history</t>
  </si>
  <si>
    <t>Classics</t>
  </si>
  <si>
    <t>East Asian language and</t>
  </si>
  <si>
    <t>literature</t>
  </si>
  <si>
    <t>English and comparative</t>
  </si>
  <si>
    <t>Film studies program</t>
  </si>
  <si>
    <t>French and Italian</t>
  </si>
  <si>
    <t>German and Russian</t>
  </si>
  <si>
    <t>History</t>
  </si>
  <si>
    <t>Humanities core program</t>
  </si>
  <si>
    <t>Philosophy</t>
  </si>
  <si>
    <t>Spanish and Portuguese</t>
  </si>
  <si>
    <t>Interdisciplinary Programs</t>
  </si>
  <si>
    <t>Dean's office graduate and</t>
  </si>
  <si>
    <t>undergraduate affairs</t>
  </si>
  <si>
    <t>Audio visual</t>
  </si>
  <si>
    <t>Language laboratory</t>
  </si>
  <si>
    <t>Total School of Humanities</t>
  </si>
  <si>
    <t>Anatomy and neurobiology</t>
  </si>
  <si>
    <t>Anesthesiology</t>
  </si>
  <si>
    <t>Biological chemistry</t>
  </si>
  <si>
    <t>Community and environmental</t>
  </si>
  <si>
    <t>medicine</t>
  </si>
  <si>
    <t>Dermatology</t>
  </si>
  <si>
    <t>Family medicine</t>
  </si>
  <si>
    <t>Malpractice insurance</t>
  </si>
  <si>
    <t>Medicine</t>
  </si>
  <si>
    <t>Microbiology and molecular</t>
  </si>
  <si>
    <t>genetics</t>
  </si>
  <si>
    <t>Neurology</t>
  </si>
  <si>
    <t>Neurological surgery</t>
  </si>
  <si>
    <t>Obstetrics and gynecology</t>
  </si>
  <si>
    <t>Ophthalmology</t>
  </si>
  <si>
    <t>Orthopaedic surgery</t>
  </si>
  <si>
    <t>Otolaryngology</t>
  </si>
  <si>
    <t>Pathology</t>
  </si>
  <si>
    <t>Pediatrics</t>
  </si>
  <si>
    <t>Pharmacology</t>
  </si>
  <si>
    <t>Physical medicine and</t>
  </si>
  <si>
    <t>rehabilitation</t>
  </si>
  <si>
    <t>Physiology and biophysics</t>
  </si>
  <si>
    <t>Psychiatry and human behavior</t>
  </si>
  <si>
    <t>Radiation oncology</t>
  </si>
  <si>
    <t>Radiological sciences</t>
  </si>
  <si>
    <t>Resident services</t>
  </si>
  <si>
    <t>Surgery</t>
  </si>
  <si>
    <t>Dean's office</t>
  </si>
  <si>
    <t>Regional programs</t>
  </si>
  <si>
    <t>Dean's office operations</t>
  </si>
  <si>
    <t>Academic and education programs</t>
  </si>
  <si>
    <t>Administration and operations</t>
  </si>
  <si>
    <t>Advancement</t>
  </si>
  <si>
    <t>Clinical affairs administration</t>
  </si>
  <si>
    <t>Clinical practice group</t>
  </si>
  <si>
    <t>Medical laboratories</t>
  </si>
  <si>
    <t>Research and graduate studies</t>
  </si>
  <si>
    <t>Total College of Medicine</t>
  </si>
  <si>
    <t>SCHOOL OF PHYSICAL SCIENCES</t>
  </si>
  <si>
    <t>Chemistry</t>
  </si>
  <si>
    <t>Earth system science</t>
  </si>
  <si>
    <t>Mathematics</t>
  </si>
  <si>
    <t>Physics</t>
  </si>
  <si>
    <t>General support services</t>
  </si>
  <si>
    <t>Stores</t>
  </si>
  <si>
    <t>Technical support services</t>
  </si>
  <si>
    <t>Total School of Physical</t>
  </si>
  <si>
    <t>SCHOOL OF SOCIAL ECOLOGY</t>
  </si>
  <si>
    <t>Total School of Social Ecology</t>
  </si>
  <si>
    <t>SCHOOL OF SOCIAL SCIENCES</t>
  </si>
  <si>
    <t>Anthropology</t>
  </si>
  <si>
    <t>Cognitive sciences</t>
  </si>
  <si>
    <t>Economics</t>
  </si>
  <si>
    <t>Linguistics</t>
  </si>
  <si>
    <t>Social sciences</t>
  </si>
  <si>
    <t>Sociology</t>
  </si>
  <si>
    <t xml:space="preserve"> </t>
  </si>
  <si>
    <t>Total School of Social Sciences</t>
  </si>
  <si>
    <t>EDUCATION</t>
  </si>
  <si>
    <t>Total Education</t>
  </si>
  <si>
    <t xml:space="preserve">INFORMATION AND COMPUTER </t>
  </si>
  <si>
    <t>SCIENCE</t>
  </si>
  <si>
    <t>Total Information and</t>
  </si>
  <si>
    <t xml:space="preserve">  Computer Science</t>
  </si>
  <si>
    <t>GRADUATE DIVISION</t>
  </si>
  <si>
    <t>University laboratory animal research</t>
  </si>
  <si>
    <t>Total Graduate Division</t>
  </si>
  <si>
    <t>SUMMER SESSION</t>
  </si>
  <si>
    <t>Administration</t>
  </si>
  <si>
    <t>General instruction</t>
  </si>
  <si>
    <t>Other instructional programs</t>
  </si>
  <si>
    <t>Service and maintenance</t>
  </si>
  <si>
    <t>Total Summer Session</t>
  </si>
  <si>
    <t>UNIVERSITY EXTENSION</t>
  </si>
  <si>
    <t>Continuing education</t>
  </si>
  <si>
    <t>Total University Extension</t>
  </si>
  <si>
    <t>CAMPUS-WIDE PROGRAMS</t>
  </si>
  <si>
    <t>Education abroad program</t>
  </si>
  <si>
    <t>University professor's office</t>
  </si>
  <si>
    <t>Compensated absences accrual</t>
  </si>
  <si>
    <t>Educational fee expense proration</t>
  </si>
  <si>
    <t>Organized research units</t>
  </si>
  <si>
    <t>of learning and memory</t>
  </si>
  <si>
    <t>information technology and</t>
  </si>
  <si>
    <t>organizations</t>
  </si>
  <si>
    <t>interface science</t>
  </si>
  <si>
    <t>studies</t>
  </si>
  <si>
    <t>Thesaurus linguae graecae</t>
  </si>
  <si>
    <t>Arts and lectures</t>
  </si>
  <si>
    <t>Community programs and projects</t>
  </si>
  <si>
    <t>activity</t>
  </si>
  <si>
    <t>Review committees</t>
  </si>
  <si>
    <t>Audio visual services</t>
  </si>
  <si>
    <t>Computer assisted instruction</t>
  </si>
  <si>
    <t>Library</t>
  </si>
  <si>
    <t>Total Campus-Wide Programs</t>
  </si>
  <si>
    <t>UCI medical center</t>
  </si>
  <si>
    <t>ADMINISTRATION</t>
  </si>
  <si>
    <t>Business office</t>
  </si>
  <si>
    <t>Campus calendar</t>
  </si>
  <si>
    <t>General campus support</t>
  </si>
  <si>
    <t>Medical student affairs</t>
  </si>
  <si>
    <t>Student affairs administration</t>
  </si>
  <si>
    <t>Student development</t>
  </si>
  <si>
    <t>UCI student center</t>
  </si>
  <si>
    <t>administration</t>
  </si>
  <si>
    <t>CULTURAL AND SOCIAL ACTIVITIES</t>
  </si>
  <si>
    <t>Associated students</t>
  </si>
  <si>
    <t>Various student programs</t>
  </si>
  <si>
    <t>Cultural programs</t>
  </si>
  <si>
    <t>Community service programs</t>
  </si>
  <si>
    <t>Housing services</t>
  </si>
  <si>
    <t>Off campus services</t>
  </si>
  <si>
    <t>Residential learning</t>
  </si>
  <si>
    <t>Other social services</t>
  </si>
  <si>
    <t>Child care centers</t>
  </si>
  <si>
    <t>Special services</t>
  </si>
  <si>
    <t>Student activities</t>
  </si>
  <si>
    <t>Student publications</t>
  </si>
  <si>
    <t>Student support services</t>
  </si>
  <si>
    <t>Veteran student services</t>
  </si>
  <si>
    <t>Public ceremonies</t>
  </si>
  <si>
    <t>Ceremonies and services</t>
  </si>
  <si>
    <t>Recreational programs</t>
  </si>
  <si>
    <t>Intercollegiate athletics</t>
  </si>
  <si>
    <t>Recreation</t>
  </si>
  <si>
    <t>Total Cultural and Social</t>
  </si>
  <si>
    <t xml:space="preserve"> Activities</t>
  </si>
  <si>
    <t>SUPPLEMENTAL EDUCATIONAL</t>
  </si>
  <si>
    <t xml:space="preserve">  SERVICES</t>
  </si>
  <si>
    <t>Intern programs</t>
  </si>
  <si>
    <t xml:space="preserve">COUNSELING AND CAREER </t>
  </si>
  <si>
    <t>GUIDANCE</t>
  </si>
  <si>
    <t>Counseling</t>
  </si>
  <si>
    <t>Academic advising</t>
  </si>
  <si>
    <t>Counseling services</t>
  </si>
  <si>
    <t>Women's resource center</t>
  </si>
  <si>
    <t>Disadvantaged student assistance</t>
  </si>
  <si>
    <t>program</t>
  </si>
  <si>
    <t>Minority programs</t>
  </si>
  <si>
    <t>Placement</t>
  </si>
  <si>
    <t>Career planning and placement</t>
  </si>
  <si>
    <t>Total Counseling and Career</t>
  </si>
  <si>
    <t xml:space="preserve"> Guidance</t>
  </si>
  <si>
    <t>FINANCIAL AID ADMINISTRATION</t>
  </si>
  <si>
    <t>Financial aid office</t>
  </si>
  <si>
    <t xml:space="preserve">STUDENT ADMISSIONS AND </t>
  </si>
  <si>
    <t>RECORDS</t>
  </si>
  <si>
    <t>Admissions</t>
  </si>
  <si>
    <t>Registrar's office</t>
  </si>
  <si>
    <t>STUDENT HEALTH SERVICES</t>
  </si>
  <si>
    <t>Student health centers</t>
  </si>
  <si>
    <t xml:space="preserve">COMPENSATED ABSENCES </t>
  </si>
  <si>
    <t>ACCRUAL</t>
  </si>
  <si>
    <t xml:space="preserve">EDUCATIONAL FEE EXPENSE </t>
  </si>
  <si>
    <t>PRORATION</t>
  </si>
  <si>
    <t>Total Student Services</t>
  </si>
  <si>
    <t>INSTITUTIONAL SUPPORT</t>
  </si>
  <si>
    <t>EXECUTIVE MANAGEMENT</t>
  </si>
  <si>
    <t>Chancellor and vice chancellors</t>
  </si>
  <si>
    <t>Chancellor's office</t>
  </si>
  <si>
    <t>and business services</t>
  </si>
  <si>
    <t>dean-graduate studies</t>
  </si>
  <si>
    <t>advancement</t>
  </si>
  <si>
    <t>Other executive functions</t>
  </si>
  <si>
    <t>Academic senate</t>
  </si>
  <si>
    <t>Asset management</t>
  </si>
  <si>
    <t>Budget office</t>
  </si>
  <si>
    <t>Campus and environmental</t>
  </si>
  <si>
    <t>Capital planning</t>
  </si>
  <si>
    <t>Equal opportunity and diversity</t>
  </si>
  <si>
    <t>Total Executive Management</t>
  </si>
  <si>
    <t>FISCAL OPERATIONS</t>
  </si>
  <si>
    <t>Fiscal services</t>
  </si>
  <si>
    <t>Accounting</t>
  </si>
  <si>
    <t>Audit</t>
  </si>
  <si>
    <t>Cashier</t>
  </si>
  <si>
    <t>Collections and accounts</t>
  </si>
  <si>
    <t>Contract and grant</t>
  </si>
  <si>
    <t xml:space="preserve"> Uncollectible accounts</t>
  </si>
  <si>
    <t>Total Fiscal Operations</t>
  </si>
  <si>
    <t xml:space="preserve">GENERAL ADMINISTRATIVE </t>
  </si>
  <si>
    <t>SERVICES</t>
  </si>
  <si>
    <t>Systems and computing</t>
  </si>
  <si>
    <t>Academic computing services</t>
  </si>
  <si>
    <t>Administrative computing</t>
  </si>
  <si>
    <t>services</t>
  </si>
  <si>
    <t>Other general services</t>
  </si>
  <si>
    <t>Center for statistical consulting</t>
  </si>
  <si>
    <t>Environmental health and</t>
  </si>
  <si>
    <t>Human resources</t>
  </si>
  <si>
    <t>Records services</t>
  </si>
  <si>
    <t>Rehabilitation and employee</t>
  </si>
  <si>
    <t>Total General Administrative Services</t>
  </si>
  <si>
    <t>LOGISTICAL SERVICES</t>
  </si>
  <si>
    <t>Business services</t>
  </si>
  <si>
    <t>Business and contract services</t>
  </si>
  <si>
    <t>Copy centers</t>
  </si>
  <si>
    <t>Temporary employment service</t>
  </si>
  <si>
    <t>Construction management</t>
  </si>
  <si>
    <t>Materiel management</t>
  </si>
  <si>
    <t>Equipment management</t>
  </si>
  <si>
    <t>Purchasing</t>
  </si>
  <si>
    <t>Receiving</t>
  </si>
  <si>
    <t>Storehouse</t>
  </si>
  <si>
    <t>Service enterprises</t>
  </si>
  <si>
    <t>Electronic communication</t>
  </si>
  <si>
    <t xml:space="preserve">  services</t>
  </si>
  <si>
    <t>Fleet services</t>
  </si>
  <si>
    <t>Mail services</t>
  </si>
  <si>
    <t>Police</t>
  </si>
  <si>
    <t>Total Logistical Services</t>
  </si>
  <si>
    <t>COMMUNITY RELATIONS</t>
  </si>
  <si>
    <t>External affairs</t>
  </si>
  <si>
    <t>University advancement</t>
  </si>
  <si>
    <t>Publications</t>
  </si>
  <si>
    <t>Total Community Relations</t>
  </si>
  <si>
    <t xml:space="preserve">MISCELLANEOUS EMPLOYEE </t>
  </si>
  <si>
    <t>BENEFITS</t>
  </si>
  <si>
    <t>COMPENSATED ABSENCES</t>
  </si>
  <si>
    <t>EDUCATIONAL FEE EXPENSE</t>
  </si>
  <si>
    <t>Total Institutional Support</t>
  </si>
  <si>
    <t xml:space="preserve">OPERATION AND MAINTENANCE </t>
  </si>
  <si>
    <t>OF PLANT</t>
  </si>
  <si>
    <t>Building maintenance</t>
  </si>
  <si>
    <t>Custodial maintenance</t>
  </si>
  <si>
    <t>Deferred maintenance</t>
  </si>
  <si>
    <t>Grounds maintenance</t>
  </si>
  <si>
    <t>Plant service</t>
  </si>
  <si>
    <t>Refuse removal</t>
  </si>
  <si>
    <t>University house maintenance</t>
  </si>
  <si>
    <t>Utilities</t>
  </si>
  <si>
    <t>Total Operation and</t>
  </si>
  <si>
    <t xml:space="preserve">  Maintenance of Plant</t>
  </si>
  <si>
    <t>STUDENT FINANCIAL AID</t>
  </si>
  <si>
    <t>AUXILIARY ENTERPRISES</t>
  </si>
  <si>
    <t>RESIDENCE AND DINING HALLS</t>
  </si>
  <si>
    <t>Central housing administration</t>
  </si>
  <si>
    <t>Halls and apartments</t>
  </si>
  <si>
    <t>Residence halls</t>
  </si>
  <si>
    <t>Residential apartments</t>
  </si>
  <si>
    <t>Total Residence and Dining Halls</t>
  </si>
  <si>
    <t>OTHER AUXILIARY ENTERPRISES</t>
  </si>
  <si>
    <t>Student affairs services</t>
  </si>
  <si>
    <t>Bookstore</t>
  </si>
  <si>
    <t>Bren events center</t>
  </si>
  <si>
    <t>Conference services</t>
  </si>
  <si>
    <t>Food service</t>
  </si>
  <si>
    <t>Other campus services</t>
  </si>
  <si>
    <t>Parking and transportation</t>
  </si>
  <si>
    <t>Total Auxiliary Enterprises</t>
  </si>
  <si>
    <t>Total Current Funds</t>
  </si>
  <si>
    <t xml:space="preserve">  Expenditures</t>
  </si>
  <si>
    <t>Other (not UCHS)</t>
  </si>
  <si>
    <t>Film studies programs</t>
  </si>
  <si>
    <t>Interdisciplinary research</t>
  </si>
  <si>
    <t>University ombudsman</t>
  </si>
  <si>
    <t>Internal controls</t>
  </si>
  <si>
    <t>Biology core</t>
  </si>
  <si>
    <t>Neurobiology and behavior</t>
  </si>
  <si>
    <t>Biomedical initiatives</t>
  </si>
  <si>
    <t>Computing support</t>
  </si>
  <si>
    <t>Medical clinics</t>
  </si>
  <si>
    <t>Criminology, law and society</t>
  </si>
  <si>
    <t>Environmental analysis and design</t>
  </si>
  <si>
    <t>Psychology and social behavior</t>
  </si>
  <si>
    <t>Social ecology</t>
  </si>
  <si>
    <t>Urban and regional planning</t>
  </si>
  <si>
    <t>Division of undergraduate studies</t>
  </si>
  <si>
    <t>New student services</t>
  </si>
  <si>
    <t xml:space="preserve">  </t>
  </si>
  <si>
    <t xml:space="preserve">Regents' professorships and </t>
  </si>
  <si>
    <t>computer systems</t>
  </si>
  <si>
    <t>behavioral sciences</t>
  </si>
  <si>
    <t>bioinformatics</t>
  </si>
  <si>
    <t>UC Humanities research institute</t>
  </si>
  <si>
    <t>contracting agencies</t>
  </si>
  <si>
    <t>Outreach programs</t>
  </si>
  <si>
    <t>Urology</t>
  </si>
  <si>
    <t xml:space="preserve">Logic &amp; Philosophy </t>
  </si>
  <si>
    <t>Academic Support - General</t>
  </si>
  <si>
    <t>Academic Support - Development</t>
  </si>
  <si>
    <t>Academic Support - Research</t>
  </si>
  <si>
    <t>Major Repairs and Alterations</t>
  </si>
  <si>
    <t>Eliminated Capital Expenditures</t>
  </si>
  <si>
    <t>Subtotal</t>
  </si>
  <si>
    <t>Biomedical engineering</t>
  </si>
  <si>
    <t>Animal Resource Facility</t>
  </si>
  <si>
    <t>DEPARTMENT OF STATISTICS</t>
  </si>
  <si>
    <t>Total Department of Statistics</t>
  </si>
  <si>
    <t>Hazardous Waste Removal</t>
  </si>
  <si>
    <t>Marine Biology</t>
  </si>
  <si>
    <t>COLLEGE OF HEALTH SCIENCES</t>
  </si>
  <si>
    <t>College of Health Sciences</t>
  </si>
  <si>
    <t xml:space="preserve">Total </t>
  </si>
  <si>
    <t>Total College of Health Science</t>
  </si>
  <si>
    <t>Farm School</t>
  </si>
  <si>
    <t>Political Science</t>
  </si>
  <si>
    <t>Administration of  Sponsor</t>
  </si>
  <si>
    <t>Informatics</t>
  </si>
  <si>
    <t>Statistics</t>
  </si>
  <si>
    <t>Information and Computer Science</t>
  </si>
  <si>
    <t>Employee Benefits</t>
  </si>
  <si>
    <t>Utilities Operations</t>
  </si>
  <si>
    <t>Other Provisions</t>
  </si>
  <si>
    <t>Student financial aid</t>
  </si>
  <si>
    <t>Scholarship Allowance</t>
  </si>
  <si>
    <t>Total Student Financial Aid</t>
  </si>
  <si>
    <t>EMPLOYEE BENEFITS</t>
  </si>
  <si>
    <t>Total Other Campus Services</t>
  </si>
  <si>
    <t>Educational outreach</t>
  </si>
  <si>
    <t xml:space="preserve">Employee benefits </t>
  </si>
  <si>
    <t>Communications</t>
  </si>
  <si>
    <t>MEDICAL CENTERS</t>
  </si>
  <si>
    <t>Total Medical Centers</t>
  </si>
  <si>
    <t>Art History</t>
  </si>
  <si>
    <t>SCHOOL OF MEDICINE</t>
  </si>
  <si>
    <t>Employee Benefits - Campus</t>
  </si>
  <si>
    <t>Employee Benefits - Health</t>
  </si>
  <si>
    <t>Garamendi Buildings</t>
  </si>
  <si>
    <t>Network</t>
  </si>
  <si>
    <t>STUDENT SERVICES</t>
  </si>
  <si>
    <t>Arts and Lectures</t>
  </si>
  <si>
    <t>SCHOOL OF LAW</t>
  </si>
  <si>
    <t>School of Law</t>
  </si>
  <si>
    <t xml:space="preserve">PAUL MERAGE SCHOOL OF </t>
  </si>
  <si>
    <t xml:space="preserve"> Business</t>
  </si>
  <si>
    <t>BUSINESS</t>
  </si>
  <si>
    <t>Arts</t>
  </si>
  <si>
    <t>Total School of The Arts</t>
  </si>
  <si>
    <t>SCHOOL OF THE ARTS</t>
  </si>
  <si>
    <t>Planning, Policy, and D</t>
  </si>
  <si>
    <t>Special Research Program</t>
  </si>
  <si>
    <t>Development</t>
  </si>
  <si>
    <t>Total Paul Merage School of</t>
  </si>
  <si>
    <t>lectureships</t>
  </si>
  <si>
    <t>Center for research on</t>
  </si>
  <si>
    <t>Center for the neurobiology</t>
  </si>
  <si>
    <t xml:space="preserve">Center for embedded </t>
  </si>
  <si>
    <t>Cancer research institute</t>
  </si>
  <si>
    <t>Brain aging institute</t>
  </si>
  <si>
    <t>Center for virus research</t>
  </si>
  <si>
    <t>Critical theory institute</t>
  </si>
  <si>
    <t>Developmental biology center</t>
  </si>
  <si>
    <t>Genetic epidemiology research</t>
  </si>
  <si>
    <t>Health policy research</t>
  </si>
  <si>
    <t>Institute for mathematical</t>
  </si>
  <si>
    <t>Institute for software research</t>
  </si>
  <si>
    <t>Institute for surface and</t>
  </si>
  <si>
    <t>Institute for transportation</t>
  </si>
  <si>
    <t>Institute of genomics and</t>
  </si>
  <si>
    <t>Institute of Geophysics</t>
  </si>
  <si>
    <t>Work study programs -</t>
  </si>
  <si>
    <t>Instructional support</t>
  </si>
  <si>
    <t>Educational opportunities</t>
  </si>
  <si>
    <t>Vice chancellor-research and</t>
  </si>
  <si>
    <t>Vice chancellor-administrative</t>
  </si>
  <si>
    <t>Executive vice chancellor</t>
  </si>
  <si>
    <t>Vice chancellor-student affairs</t>
  </si>
  <si>
    <t>Vice chancellor-university</t>
  </si>
  <si>
    <t>safety</t>
  </si>
  <si>
    <t>assistance</t>
  </si>
  <si>
    <t>receivable</t>
  </si>
  <si>
    <t>planning</t>
  </si>
  <si>
    <t>Community Service Program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</si>
</sst>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,_);_(&quot;$&quot;* \(#,##0,\);_(&quot;$&quot;* &quot;-&quot;_);_(@_)"/>
    <numFmt numFmtId="165" formatCode="_(* #,##0,_);_(* \(#,##0,\);_(* &quot;-&quot;_);_(@_)"/>
    <numFmt numFmtId="166" formatCode="General_)"/>
    <numFmt numFmtId="167" formatCode="_(* #,##0,_);_(* \(#,##0,\);_(* &quot;--&quot;_);_(@_)"/>
    <numFmt numFmtId="168" formatCode="_(* #,##0.0,_);_(* \(#,##0.0,\);_(* &quot;--&quot;_);_(@_)"/>
    <numFmt numFmtId="169" formatCode="_(* #,##0.00,_);_(* \(#,##0.00,\);_(* &quot;--&quot;_);_(@_)"/>
    <numFmt numFmtId="170" formatCode="_(* #,##0.000,_);_(* \(#,##0.000,\);_(* &quot;--&quot;_);_(@_)"/>
    <numFmt numFmtId="171" formatCode="_(* #,##0.0000,_);_(* \(#,##0.0000,\);_(* &quot;--&quot;_);_(@_)"/>
    <numFmt numFmtId="172" formatCode="_(* #,##0.00000,_);_(* \(#,##0.00000,\);_(* &quot;--&quot;_);_(@_)"/>
  </numFmts>
  <fonts count="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6" fillId="0" borderId="0" applyNumberFormat="0" applyFill="0" applyBorder="0" applyAlignment="0"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5" fontId="5" fillId="0" borderId="0" applyNumberFormat="0" applyFill="0" applyBorder="0" applyAlignment="0">
      <protection/>
    </xf>
    <xf numFmtId="9" fontId="4" fillId="0" borderId="0" applyFont="0" applyFill="0" applyBorder="0" applyAlignment="0" applyProtection="0"/>
  </cellStyleXfs>
  <cellXfs count="46">
    <xf numFmtId="37" fontId="0" fillId="0" borderId="0" xfId="0" applyAlignment="1">
      <alignment/>
    </xf>
    <xf numFmtId="167" fontId="7" fillId="0" borderId="0" xfId="20" applyNumberFormat="1" applyFont="1" applyFill="1" applyAlignment="1">
      <alignment/>
      <protection/>
    </xf>
    <xf numFmtId="167" fontId="5" fillId="0" borderId="0" xfId="20" applyNumberFormat="1" applyFont="1" applyFill="1" applyAlignment="1">
      <alignment horizontal="left"/>
      <protection/>
    </xf>
    <xf numFmtId="167" fontId="5" fillId="0" borderId="0" xfId="20" applyNumberFormat="1" applyFont="1" applyFill="1" applyBorder="1" applyAlignment="1">
      <alignment/>
      <protection/>
    </xf>
    <xf numFmtId="167" fontId="5" fillId="0" borderId="0" xfId="15" applyNumberFormat="1" applyFont="1" applyFill="1" applyAlignment="1">
      <alignment/>
      <protection locked="0"/>
    </xf>
    <xf numFmtId="167" fontId="5" fillId="0" borderId="0" xfId="15" applyNumberFormat="1" applyFont="1" applyFill="1" applyBorder="1" applyAlignment="1">
      <alignment/>
      <protection locked="0"/>
    </xf>
    <xf numFmtId="167" fontId="5" fillId="0" borderId="0" xfId="20" applyNumberFormat="1" applyFont="1" applyFill="1" applyAlignment="1">
      <alignment/>
      <protection/>
    </xf>
    <xf numFmtId="167" fontId="5" fillId="0" borderId="0" xfId="15" applyNumberFormat="1" applyFont="1" applyFill="1" applyAlignment="1">
      <alignment horizontal="right"/>
      <protection locked="0"/>
    </xf>
    <xf numFmtId="167" fontId="7" fillId="0" borderId="1" xfId="20" applyNumberFormat="1" applyFont="1" applyFill="1" applyBorder="1" applyAlignment="1">
      <alignment horizontal="left" wrapText="1"/>
      <protection/>
    </xf>
    <xf numFmtId="167" fontId="5" fillId="0" borderId="1" xfId="20" applyNumberFormat="1" applyFont="1" applyFill="1" applyBorder="1" applyAlignment="1">
      <alignment horizontal="left"/>
      <protection/>
    </xf>
    <xf numFmtId="167" fontId="5" fillId="0" borderId="1" xfId="20" applyNumberFormat="1" applyFont="1" applyFill="1" applyBorder="1" applyAlignment="1">
      <alignment horizontal="left" wrapText="1"/>
      <protection/>
    </xf>
    <xf numFmtId="167" fontId="5" fillId="0" borderId="2" xfId="20" applyNumberFormat="1" applyFont="1" applyFill="1" applyBorder="1" applyAlignment="1">
      <alignment horizontal="centerContinuous" wrapText="1"/>
      <protection/>
    </xf>
    <xf numFmtId="167" fontId="7" fillId="0" borderId="0" xfId="20" applyNumberFormat="1" applyFont="1" applyFill="1" applyAlignment="1">
      <alignment wrapText="1"/>
      <protection/>
    </xf>
    <xf numFmtId="167" fontId="5" fillId="0" borderId="3" xfId="20" applyNumberFormat="1" applyFont="1" applyFill="1" applyBorder="1" applyAlignment="1">
      <alignment horizontal="center" wrapText="1"/>
      <protection/>
    </xf>
    <xf numFmtId="167" fontId="5" fillId="0" borderId="3" xfId="20" applyNumberFormat="1" applyFont="1" applyFill="1" applyBorder="1" applyAlignment="1">
      <alignment horizontal="centerContinuous" wrapText="1"/>
      <protection/>
    </xf>
    <xf numFmtId="167" fontId="5" fillId="0" borderId="3" xfId="20" applyNumberFormat="1" applyFont="1" applyFill="1" applyBorder="1" applyAlignment="1">
      <alignment horizontal="centerContinuous"/>
      <protection/>
    </xf>
    <xf numFmtId="167" fontId="5" fillId="0" borderId="0" xfId="20" applyNumberFormat="1" applyFont="1" applyFill="1" applyAlignment="1">
      <alignment wrapText="1"/>
      <protection/>
    </xf>
    <xf numFmtId="167" fontId="5" fillId="0" borderId="0" xfId="20" applyNumberFormat="1" applyFont="1" applyFill="1" applyBorder="1" applyAlignment="1">
      <alignment horizontal="center" wrapText="1"/>
      <protection/>
    </xf>
    <xf numFmtId="167" fontId="7" fillId="0" borderId="0" xfId="20" applyNumberFormat="1" applyFont="1" applyFill="1" applyAlignment="1">
      <alignment horizontal="left"/>
      <protection/>
    </xf>
    <xf numFmtId="167" fontId="5" fillId="0" borderId="0" xfId="0" applyNumberFormat="1" applyFont="1" applyFill="1" applyAlignment="1">
      <alignment/>
    </xf>
    <xf numFmtId="167" fontId="5" fillId="0" borderId="3" xfId="20" applyNumberFormat="1" applyFont="1" applyFill="1" applyBorder="1" applyAlignment="1">
      <alignment/>
      <protection/>
    </xf>
    <xf numFmtId="167" fontId="5" fillId="0" borderId="0" xfId="20" applyNumberFormat="1" applyFont="1" applyFill="1" applyBorder="1" applyAlignment="1">
      <alignment horizontal="left"/>
      <protection/>
    </xf>
    <xf numFmtId="167" fontId="5" fillId="0" borderId="3" xfId="15" applyNumberFormat="1" applyFont="1" applyFill="1" applyBorder="1" applyAlignment="1">
      <alignment/>
      <protection locked="0"/>
    </xf>
    <xf numFmtId="167" fontId="5" fillId="0" borderId="0" xfId="15" applyNumberFormat="1" applyFont="1" applyFill="1" applyBorder="1" applyAlignment="1">
      <alignment horizontal="left"/>
      <protection locked="0"/>
    </xf>
    <xf numFmtId="167" fontId="5" fillId="0" borderId="3" xfId="15" applyNumberFormat="1" applyFont="1" applyFill="1" applyBorder="1" applyAlignment="1">
      <alignment horizontal="right"/>
      <protection locked="0"/>
    </xf>
    <xf numFmtId="167" fontId="5" fillId="0" borderId="0" xfId="15" applyNumberFormat="1" applyFont="1" applyFill="1" applyBorder="1" applyAlignment="1">
      <alignment horizontal="right"/>
      <protection locked="0"/>
    </xf>
    <xf numFmtId="37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167" fontId="0" fillId="0" borderId="0" xfId="0" applyNumberFormat="1" applyFont="1" applyFill="1" applyBorder="1" applyAlignment="1">
      <alignment/>
    </xf>
    <xf numFmtId="3" fontId="7" fillId="0" borderId="0" xfId="20" applyNumberFormat="1" applyFont="1" applyFill="1" applyAlignment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20" applyNumberFormat="1" applyFont="1" applyFill="1" applyAlignment="1">
      <alignment horizontal="left"/>
      <protection/>
    </xf>
    <xf numFmtId="3" fontId="5" fillId="0" borderId="0" xfId="20" applyNumberFormat="1" applyFont="1" applyFill="1" applyAlignment="1">
      <alignment/>
      <protection/>
    </xf>
    <xf numFmtId="167" fontId="8" fillId="0" borderId="0" xfId="0" applyNumberFormat="1" applyFont="1" applyFill="1" applyAlignment="1">
      <alignment/>
    </xf>
    <xf numFmtId="3" fontId="5" fillId="0" borderId="3" xfId="20" applyNumberFormat="1" applyFont="1" applyFill="1" applyBorder="1" applyAlignment="1">
      <alignment/>
      <protection/>
    </xf>
    <xf numFmtId="167" fontId="5" fillId="0" borderId="0" xfId="20" applyNumberFormat="1" applyFont="1" applyFill="1" applyBorder="1" applyAlignment="1">
      <alignment horizontal="center"/>
      <protection/>
    </xf>
    <xf numFmtId="167" fontId="5" fillId="0" borderId="0" xfId="15" applyNumberFormat="1" applyFont="1" applyFill="1" applyBorder="1" applyAlignment="1">
      <alignment horizontal="center"/>
      <protection locked="0"/>
    </xf>
    <xf numFmtId="164" fontId="5" fillId="0" borderId="4" xfId="20" applyNumberFormat="1" applyFont="1" applyFill="1" applyBorder="1" applyAlignment="1">
      <alignment/>
      <protection/>
    </xf>
    <xf numFmtId="164" fontId="5" fillId="0" borderId="0" xfId="20" applyNumberFormat="1" applyFont="1" applyFill="1" applyBorder="1" applyAlignment="1">
      <alignment/>
      <protection/>
    </xf>
    <xf numFmtId="167" fontId="5" fillId="0" borderId="1" xfId="20" applyNumberFormat="1" applyFont="1" applyFill="1" applyBorder="1" applyAlignment="1">
      <alignment/>
      <protection/>
    </xf>
    <xf numFmtId="167" fontId="5" fillId="0" borderId="2" xfId="20" applyNumberFormat="1" applyFont="1" applyFill="1" applyBorder="1" applyAlignment="1">
      <alignment horizontal="centerContinuous"/>
      <protection/>
    </xf>
    <xf numFmtId="164" fontId="5" fillId="0" borderId="3" xfId="20" applyNumberFormat="1" applyFont="1" applyFill="1" applyBorder="1" applyAlignment="1">
      <alignment/>
      <protection/>
    </xf>
    <xf numFmtId="164" fontId="5" fillId="0" borderId="3" xfId="15" applyNumberFormat="1" applyFont="1" applyFill="1" applyBorder="1" applyAlignment="1">
      <alignment/>
      <protection locked="0"/>
    </xf>
    <xf numFmtId="1" fontId="5" fillId="0" borderId="0" xfId="20" applyNumberFormat="1" applyFont="1" applyFill="1" applyBorder="1" applyAlignment="1">
      <alignment/>
      <protection/>
    </xf>
    <xf numFmtId="1" fontId="5" fillId="0" borderId="0" xfId="20" applyNumberFormat="1" applyFont="1" applyFill="1" applyAlignment="1">
      <alignment wrapText="1"/>
      <protection/>
    </xf>
    <xf numFmtId="1" fontId="5" fillId="0" borderId="0" xfId="20" applyNumberFormat="1" applyFont="1" applyFill="1" applyAlignment="1">
      <alignment/>
      <protection/>
    </xf>
  </cellXfs>
  <cellStyles count="8">
    <cellStyle name="Normal" xfId="0"/>
    <cellStyle name="Campus-entered" xfId="15"/>
    <cellStyle name="Comma" xfId="16"/>
    <cellStyle name="Comma [0]" xfId="17"/>
    <cellStyle name="Currency" xfId="18"/>
    <cellStyle name="Currency [0]" xfId="19"/>
    <cellStyle name="Not-campus-entered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AD918"/>
  <sheetViews>
    <sheetView tabSelected="1" zoomScaleSheetLayoutView="75" workbookViewId="0" topLeftCell="B1">
      <pane ySplit="3" topLeftCell="BM4" activePane="bottomLeft" state="frozen"/>
      <selection pane="topLeft" activeCell="A1" sqref="A1"/>
      <selection pane="bottomLeft" activeCell="E1" sqref="E1"/>
    </sheetView>
  </sheetViews>
  <sheetFormatPr defaultColWidth="10.25390625" defaultRowHeight="12.75"/>
  <cols>
    <col min="1" max="1" width="1.625" style="1" customWidth="1"/>
    <col min="2" max="2" width="1.00390625" style="1" customWidth="1"/>
    <col min="3" max="3" width="1.12109375" style="2" customWidth="1"/>
    <col min="4" max="4" width="1.00390625" style="2" customWidth="1"/>
    <col min="5" max="5" width="27.625" style="2" customWidth="1"/>
    <col min="6" max="6" width="11.625" style="6" customWidth="1"/>
    <col min="7" max="7" width="0.875" style="3" customWidth="1"/>
    <col min="8" max="8" width="10.375" style="6" customWidth="1"/>
    <col min="9" max="9" width="0.875" style="3" customWidth="1"/>
    <col min="10" max="10" width="10.375" style="6" customWidth="1"/>
    <col min="11" max="11" width="0.875" style="3" customWidth="1"/>
    <col min="12" max="12" width="10.375" style="6" customWidth="1"/>
    <col min="13" max="13" width="0.875" style="3" customWidth="1"/>
    <col min="14" max="14" width="10.375" style="6" customWidth="1"/>
    <col min="15" max="15" width="0.875" style="3" customWidth="1"/>
    <col min="16" max="16" width="10.375" style="6" customWidth="1"/>
    <col min="17" max="17" width="0.875" style="3" customWidth="1"/>
    <col min="18" max="18" width="10.375" style="6" customWidth="1"/>
    <col min="19" max="19" width="0" style="6" hidden="1" customWidth="1"/>
    <col min="20" max="27" width="0.875" style="6" hidden="1" customWidth="1"/>
    <col min="28" max="29" width="0" style="6" hidden="1" customWidth="1"/>
    <col min="30" max="30" width="10.25390625" style="45" customWidth="1"/>
    <col min="31" max="16384" width="10.25390625" style="6" customWidth="1"/>
  </cols>
  <sheetData>
    <row r="1" spans="1:30" s="3" customFormat="1" ht="21.75" customHeight="1">
      <c r="A1" s="8"/>
      <c r="B1" s="8"/>
      <c r="C1" s="9"/>
      <c r="D1" s="9"/>
      <c r="E1" s="9"/>
      <c r="F1" s="10"/>
      <c r="G1" s="39"/>
      <c r="H1" s="11" t="s">
        <v>0</v>
      </c>
      <c r="I1" s="40"/>
      <c r="J1" s="11"/>
      <c r="K1" s="11"/>
      <c r="L1" s="11"/>
      <c r="M1" s="10"/>
      <c r="N1" s="11" t="s">
        <v>1</v>
      </c>
      <c r="O1" s="11"/>
      <c r="P1" s="11"/>
      <c r="Q1" s="11"/>
      <c r="R1" s="11"/>
      <c r="AD1" s="43"/>
    </row>
    <row r="2" spans="1:30" s="16" customFormat="1" ht="39.75" customHeight="1">
      <c r="A2" s="12"/>
      <c r="B2" s="12"/>
      <c r="C2" s="2"/>
      <c r="D2" s="2"/>
      <c r="E2" s="2"/>
      <c r="F2" s="13" t="s">
        <v>2</v>
      </c>
      <c r="G2" s="3"/>
      <c r="H2" s="14" t="s">
        <v>3</v>
      </c>
      <c r="I2" s="40"/>
      <c r="J2" s="15"/>
      <c r="K2" s="3"/>
      <c r="L2" s="13" t="s">
        <v>4</v>
      </c>
      <c r="M2" s="3"/>
      <c r="N2" s="13" t="s">
        <v>5</v>
      </c>
      <c r="O2" s="3"/>
      <c r="P2" s="13" t="s">
        <v>6</v>
      </c>
      <c r="Q2" s="3"/>
      <c r="R2" s="13" t="s">
        <v>7</v>
      </c>
      <c r="AD2" s="44"/>
    </row>
    <row r="3" spans="1:30" s="16" customFormat="1" ht="16.5" customHeight="1">
      <c r="A3" s="12"/>
      <c r="B3" s="12"/>
      <c r="C3" s="2"/>
      <c r="D3" s="2"/>
      <c r="E3" s="2"/>
      <c r="F3" s="17"/>
      <c r="G3" s="3"/>
      <c r="H3" s="13" t="s">
        <v>8</v>
      </c>
      <c r="I3" s="3"/>
      <c r="J3" s="13" t="s">
        <v>9</v>
      </c>
      <c r="K3" s="3"/>
      <c r="L3" s="17"/>
      <c r="M3" s="3"/>
      <c r="N3" s="17"/>
      <c r="O3" s="3"/>
      <c r="P3" s="17"/>
      <c r="Q3" s="3"/>
      <c r="R3" s="17"/>
      <c r="AD3" s="44"/>
    </row>
    <row r="4" spans="1:30" s="16" customFormat="1" ht="12.75" customHeight="1">
      <c r="A4" s="12"/>
      <c r="B4" s="12"/>
      <c r="C4" s="2"/>
      <c r="D4" s="2"/>
      <c r="E4" s="2"/>
      <c r="F4" s="17"/>
      <c r="G4" s="3"/>
      <c r="H4" s="17"/>
      <c r="I4" s="3"/>
      <c r="J4" s="17"/>
      <c r="K4" s="3"/>
      <c r="L4" s="17"/>
      <c r="M4" s="3"/>
      <c r="N4" s="17"/>
      <c r="O4" s="3"/>
      <c r="P4" s="17"/>
      <c r="Q4" s="3"/>
      <c r="R4" s="17"/>
      <c r="AD4" s="44"/>
    </row>
    <row r="5" spans="1:30" s="16" customFormat="1" ht="12.75" customHeight="1">
      <c r="A5" s="18" t="s">
        <v>401</v>
      </c>
      <c r="B5" s="18"/>
      <c r="C5" s="2"/>
      <c r="D5" s="2"/>
      <c r="E5" s="2"/>
      <c r="F5" s="17"/>
      <c r="G5" s="3"/>
      <c r="H5" s="17"/>
      <c r="I5" s="3"/>
      <c r="J5" s="17"/>
      <c r="K5" s="3"/>
      <c r="L5" s="17"/>
      <c r="M5" s="3"/>
      <c r="N5" s="17"/>
      <c r="O5" s="3"/>
      <c r="P5" s="17"/>
      <c r="Q5" s="3"/>
      <c r="R5" s="17"/>
      <c r="AD5" s="44"/>
    </row>
    <row r="6" spans="1:5" ht="12.75">
      <c r="A6" s="19"/>
      <c r="B6" s="18" t="s">
        <v>403</v>
      </c>
      <c r="C6" s="19"/>
      <c r="D6" s="19"/>
      <c r="E6" s="19"/>
    </row>
    <row r="7" spans="3:5" ht="12.75">
      <c r="C7" s="6"/>
      <c r="D7" s="6"/>
      <c r="E7" s="6"/>
    </row>
    <row r="8" spans="2:30" ht="12.75">
      <c r="B8" s="2" t="s">
        <v>10</v>
      </c>
      <c r="C8" s="19"/>
      <c r="D8" s="19"/>
      <c r="E8" s="19"/>
      <c r="F8" s="41">
        <f>H8+J8+L8</f>
        <v>25741045</v>
      </c>
      <c r="G8" s="21"/>
      <c r="H8" s="42">
        <v>8259802</v>
      </c>
      <c r="I8" s="23"/>
      <c r="J8" s="42">
        <v>16275394</v>
      </c>
      <c r="K8" s="23"/>
      <c r="L8" s="42">
        <v>1205849</v>
      </c>
      <c r="M8" s="23"/>
      <c r="N8" s="42">
        <v>14223172</v>
      </c>
      <c r="O8" s="23"/>
      <c r="P8" s="42">
        <v>11519247</v>
      </c>
      <c r="Q8" s="23"/>
      <c r="R8" s="42">
        <v>1374</v>
      </c>
      <c r="AC8" s="6">
        <f>N8+P8-R8-F8</f>
        <v>0</v>
      </c>
      <c r="AD8" s="45">
        <f>+N8+P8-R8-F8</f>
        <v>0</v>
      </c>
    </row>
    <row r="9" spans="3:30" ht="12.75">
      <c r="C9" s="6"/>
      <c r="D9" s="6"/>
      <c r="E9" s="6"/>
      <c r="H9" s="4"/>
      <c r="I9" s="5"/>
      <c r="J9" s="4"/>
      <c r="K9" s="5"/>
      <c r="L9" s="4"/>
      <c r="M9" s="5"/>
      <c r="N9" s="4"/>
      <c r="O9" s="5"/>
      <c r="P9" s="4"/>
      <c r="Q9" s="5"/>
      <c r="R9" s="4"/>
      <c r="AC9" s="6">
        <f aca="true" t="shared" si="0" ref="AC9:AC84">N9+P9-R9-F9</f>
        <v>0</v>
      </c>
      <c r="AD9" s="45">
        <f aca="true" t="shared" si="1" ref="AD9:AD72">+N9+P9-R9-F9</f>
        <v>0</v>
      </c>
    </row>
    <row r="10" spans="2:30" ht="12.75">
      <c r="B10" s="2" t="s">
        <v>11</v>
      </c>
      <c r="C10" s="19"/>
      <c r="D10" s="19"/>
      <c r="E10" s="19"/>
      <c r="F10" s="20">
        <f>H10+J10+L10</f>
        <v>718657</v>
      </c>
      <c r="H10" s="22">
        <v>63491</v>
      </c>
      <c r="I10" s="5"/>
      <c r="J10" s="22">
        <v>412160</v>
      </c>
      <c r="K10" s="5"/>
      <c r="L10" s="22">
        <v>243006</v>
      </c>
      <c r="M10" s="5"/>
      <c r="N10" s="22">
        <v>287200</v>
      </c>
      <c r="O10" s="5"/>
      <c r="P10" s="22">
        <v>431457</v>
      </c>
      <c r="Q10" s="5"/>
      <c r="R10" s="24">
        <v>0</v>
      </c>
      <c r="AC10" s="6">
        <f t="shared" si="0"/>
        <v>0</v>
      </c>
      <c r="AD10" s="45">
        <f t="shared" si="1"/>
        <v>0</v>
      </c>
    </row>
    <row r="11" spans="3:30" ht="12.75">
      <c r="C11" s="6"/>
      <c r="D11" s="6"/>
      <c r="E11" s="6"/>
      <c r="H11" s="4"/>
      <c r="I11" s="5"/>
      <c r="J11" s="4"/>
      <c r="K11" s="5"/>
      <c r="L11" s="4"/>
      <c r="M11" s="5"/>
      <c r="N11" s="4"/>
      <c r="O11" s="5"/>
      <c r="P11" s="4"/>
      <c r="Q11" s="5"/>
      <c r="R11" s="4"/>
      <c r="AC11" s="6">
        <f t="shared" si="0"/>
        <v>0</v>
      </c>
      <c r="AD11" s="45">
        <f t="shared" si="1"/>
        <v>0</v>
      </c>
    </row>
    <row r="12" spans="2:30" ht="12.75">
      <c r="B12" s="2" t="s">
        <v>12</v>
      </c>
      <c r="C12" s="19"/>
      <c r="D12" s="19"/>
      <c r="E12" s="19"/>
      <c r="H12" s="4"/>
      <c r="I12" s="5"/>
      <c r="J12" s="4"/>
      <c r="K12" s="5"/>
      <c r="L12" s="4"/>
      <c r="M12" s="5"/>
      <c r="N12" s="4"/>
      <c r="O12" s="5"/>
      <c r="P12" s="4"/>
      <c r="Q12" s="5"/>
      <c r="R12" s="4"/>
      <c r="AC12" s="6">
        <f t="shared" si="0"/>
        <v>0</v>
      </c>
      <c r="AD12" s="45">
        <f t="shared" si="1"/>
        <v>0</v>
      </c>
    </row>
    <row r="13" spans="3:30" ht="12.75">
      <c r="C13" s="2" t="s">
        <v>13</v>
      </c>
      <c r="F13" s="20">
        <f>H13+J13+L13</f>
        <v>762520</v>
      </c>
      <c r="H13" s="24">
        <v>0</v>
      </c>
      <c r="I13" s="5"/>
      <c r="J13" s="22">
        <v>762520</v>
      </c>
      <c r="K13" s="5"/>
      <c r="L13" s="24">
        <v>0</v>
      </c>
      <c r="M13" s="5"/>
      <c r="N13" s="22">
        <v>208194</v>
      </c>
      <c r="O13" s="5"/>
      <c r="P13" s="22">
        <v>789966</v>
      </c>
      <c r="Q13" s="5"/>
      <c r="R13" s="24">
        <v>235640</v>
      </c>
      <c r="AC13" s="6">
        <f t="shared" si="0"/>
        <v>0</v>
      </c>
      <c r="AD13" s="45">
        <f t="shared" si="1"/>
        <v>0</v>
      </c>
    </row>
    <row r="14" spans="3:30" ht="12.75">
      <c r="C14" s="6"/>
      <c r="D14" s="6"/>
      <c r="E14" s="6"/>
      <c r="H14" s="4"/>
      <c r="I14" s="5"/>
      <c r="J14" s="4" t="s">
        <v>132</v>
      </c>
      <c r="K14" s="5"/>
      <c r="L14" s="4"/>
      <c r="M14" s="5"/>
      <c r="N14" s="4"/>
      <c r="O14" s="5"/>
      <c r="P14" s="4"/>
      <c r="Q14" s="5"/>
      <c r="R14" s="4"/>
      <c r="AC14" s="6">
        <f t="shared" si="0"/>
        <v>0</v>
      </c>
      <c r="AD14" s="45">
        <f t="shared" si="1"/>
        <v>0</v>
      </c>
    </row>
    <row r="15" spans="2:30" ht="12.75">
      <c r="B15" s="2" t="s">
        <v>14</v>
      </c>
      <c r="C15" s="19"/>
      <c r="D15" s="19"/>
      <c r="E15" s="19"/>
      <c r="H15" s="4"/>
      <c r="I15" s="5"/>
      <c r="J15" s="4"/>
      <c r="K15" s="5"/>
      <c r="L15" s="4"/>
      <c r="M15" s="5"/>
      <c r="N15" s="4"/>
      <c r="O15" s="5"/>
      <c r="P15" s="4"/>
      <c r="Q15" s="5"/>
      <c r="R15" s="4"/>
      <c r="AC15" s="6">
        <f t="shared" si="0"/>
        <v>0</v>
      </c>
      <c r="AD15" s="45">
        <f t="shared" si="1"/>
        <v>0</v>
      </c>
    </row>
    <row r="16" spans="3:30" ht="12.75">
      <c r="C16" s="2" t="s">
        <v>15</v>
      </c>
      <c r="F16" s="3">
        <f>H16+J16+L16</f>
        <v>3091518</v>
      </c>
      <c r="H16" s="4">
        <v>1474555</v>
      </c>
      <c r="I16" s="5"/>
      <c r="J16" s="4">
        <v>1614790</v>
      </c>
      <c r="K16" s="5"/>
      <c r="L16" s="4">
        <v>2173</v>
      </c>
      <c r="M16" s="5"/>
      <c r="N16" s="4">
        <v>1744455</v>
      </c>
      <c r="O16" s="5"/>
      <c r="P16" s="4">
        <v>1347063</v>
      </c>
      <c r="Q16" s="5"/>
      <c r="R16" s="7">
        <v>0</v>
      </c>
      <c r="AC16" s="6">
        <f t="shared" si="0"/>
        <v>0</v>
      </c>
      <c r="AD16" s="45">
        <f t="shared" si="1"/>
        <v>0</v>
      </c>
    </row>
    <row r="17" spans="3:30" ht="12.75">
      <c r="C17" s="2" t="s">
        <v>16</v>
      </c>
      <c r="H17" s="4" t="s">
        <v>132</v>
      </c>
      <c r="I17" s="5"/>
      <c r="J17" s="4"/>
      <c r="K17" s="5"/>
      <c r="L17" s="4"/>
      <c r="M17" s="5"/>
      <c r="N17" s="4"/>
      <c r="O17" s="5"/>
      <c r="P17" s="4"/>
      <c r="Q17" s="5"/>
      <c r="R17" s="4"/>
      <c r="AC17" s="6">
        <f t="shared" si="0"/>
        <v>0</v>
      </c>
      <c r="AD17" s="45">
        <f t="shared" si="1"/>
        <v>0</v>
      </c>
    </row>
    <row r="18" spans="3:30" ht="12.75">
      <c r="C18" s="19"/>
      <c r="D18" s="2" t="s">
        <v>17</v>
      </c>
      <c r="F18" s="20">
        <f>H18+J18+L18</f>
        <v>930099</v>
      </c>
      <c r="H18" s="22">
        <v>199724</v>
      </c>
      <c r="I18" s="5"/>
      <c r="J18" s="22">
        <v>722223</v>
      </c>
      <c r="K18" s="5"/>
      <c r="L18" s="22">
        <v>8152</v>
      </c>
      <c r="M18" s="5"/>
      <c r="N18" s="22">
        <v>622264</v>
      </c>
      <c r="O18" s="5"/>
      <c r="P18" s="22">
        <v>365994</v>
      </c>
      <c r="Q18" s="5"/>
      <c r="R18" s="22">
        <v>58159</v>
      </c>
      <c r="AC18" s="6">
        <f t="shared" si="0"/>
        <v>0</v>
      </c>
      <c r="AD18" s="45">
        <f t="shared" si="1"/>
        <v>0</v>
      </c>
    </row>
    <row r="19" spans="3:30" ht="12.75">
      <c r="C19" s="6"/>
      <c r="D19" s="6"/>
      <c r="E19" s="6"/>
      <c r="AC19" s="6">
        <f t="shared" si="0"/>
        <v>0</v>
      </c>
      <c r="AD19" s="45">
        <f t="shared" si="1"/>
        <v>0</v>
      </c>
    </row>
    <row r="20" spans="3:30" ht="12.75">
      <c r="C20" s="19"/>
      <c r="D20" s="19"/>
      <c r="E20" s="2" t="s">
        <v>18</v>
      </c>
      <c r="F20" s="20">
        <f>SUM(F16:F18)</f>
        <v>4021617</v>
      </c>
      <c r="H20" s="20">
        <f>SUM(H16:H18)</f>
        <v>1674279</v>
      </c>
      <c r="J20" s="20">
        <f>SUM(J16:J18)</f>
        <v>2337013</v>
      </c>
      <c r="L20" s="20">
        <f>SUM(L16:L18)</f>
        <v>10325</v>
      </c>
      <c r="N20" s="20">
        <f>SUM(N16:N18)</f>
        <v>2366719</v>
      </c>
      <c r="P20" s="20">
        <f>SUM(P16:P18)</f>
        <v>1713057</v>
      </c>
      <c r="R20" s="20">
        <f>SUM(R16:R18)</f>
        <v>58159</v>
      </c>
      <c r="AC20" s="6">
        <f t="shared" si="0"/>
        <v>0</v>
      </c>
      <c r="AD20" s="45">
        <f t="shared" si="1"/>
        <v>0</v>
      </c>
    </row>
    <row r="21" spans="3:30" ht="12.75">
      <c r="C21" s="6"/>
      <c r="D21" s="6"/>
      <c r="E21" s="6"/>
      <c r="AC21" s="6">
        <f t="shared" si="0"/>
        <v>0</v>
      </c>
      <c r="AD21" s="45">
        <f t="shared" si="1"/>
        <v>0</v>
      </c>
    </row>
    <row r="22" spans="3:30" ht="12.75">
      <c r="C22" s="19"/>
      <c r="D22" s="19"/>
      <c r="E22" s="2" t="s">
        <v>410</v>
      </c>
      <c r="AC22" s="6">
        <f t="shared" si="0"/>
        <v>0</v>
      </c>
      <c r="AD22" s="45">
        <f t="shared" si="1"/>
        <v>0</v>
      </c>
    </row>
    <row r="23" spans="3:30" ht="12.75">
      <c r="C23" s="19"/>
      <c r="D23" s="19"/>
      <c r="E23" s="2" t="s">
        <v>402</v>
      </c>
      <c r="F23" s="20">
        <f>H23+J23+L23</f>
        <v>31243839</v>
      </c>
      <c r="H23" s="20">
        <f>H8+H10+H13+H20</f>
        <v>9997572</v>
      </c>
      <c r="J23" s="20">
        <f>J8+J10+J13+J20</f>
        <v>19787087</v>
      </c>
      <c r="L23" s="20">
        <f>L8+L10+L13+L20</f>
        <v>1459180</v>
      </c>
      <c r="N23" s="20">
        <f>N8+N10+N13+N20</f>
        <v>17085285</v>
      </c>
      <c r="P23" s="20">
        <f>P8+P10+P13+P20</f>
        <v>14453727</v>
      </c>
      <c r="R23" s="20">
        <f>R8+R10+R13+R20</f>
        <v>295173</v>
      </c>
      <c r="AC23" s="6">
        <f t="shared" si="0"/>
        <v>0</v>
      </c>
      <c r="AD23" s="45">
        <f t="shared" si="1"/>
        <v>0</v>
      </c>
    </row>
    <row r="24" spans="3:30" ht="12.75">
      <c r="C24" s="6"/>
      <c r="D24" s="6"/>
      <c r="E24" s="6"/>
      <c r="AC24" s="6">
        <f t="shared" si="0"/>
        <v>0</v>
      </c>
      <c r="AD24" s="45">
        <f t="shared" si="1"/>
        <v>0</v>
      </c>
    </row>
    <row r="25" spans="1:30" ht="12.75">
      <c r="A25" s="18" t="s">
        <v>19</v>
      </c>
      <c r="B25" s="18"/>
      <c r="C25" s="6"/>
      <c r="D25" s="6"/>
      <c r="E25" s="6"/>
      <c r="AC25" s="6">
        <f t="shared" si="0"/>
        <v>0</v>
      </c>
      <c r="AD25" s="45">
        <f t="shared" si="1"/>
        <v>0</v>
      </c>
    </row>
    <row r="26" spans="1:30" ht="12.75">
      <c r="A26" s="19"/>
      <c r="B26" s="18" t="s">
        <v>20</v>
      </c>
      <c r="C26" s="19"/>
      <c r="D26" s="19"/>
      <c r="E26" s="19"/>
      <c r="AC26" s="6">
        <f t="shared" si="0"/>
        <v>0</v>
      </c>
      <c r="AD26" s="45">
        <f t="shared" si="1"/>
        <v>0</v>
      </c>
    </row>
    <row r="27" spans="3:30" ht="12.75">
      <c r="C27" s="6"/>
      <c r="D27" s="6"/>
      <c r="E27" s="6"/>
      <c r="AC27" s="6">
        <f t="shared" si="0"/>
        <v>0</v>
      </c>
      <c r="AD27" s="45">
        <f t="shared" si="1"/>
        <v>0</v>
      </c>
    </row>
    <row r="28" spans="2:30" ht="12.75">
      <c r="B28" s="2" t="s">
        <v>10</v>
      </c>
      <c r="C28" s="19"/>
      <c r="D28" s="19"/>
      <c r="E28" s="19"/>
      <c r="AC28" s="6">
        <f t="shared" si="0"/>
        <v>0</v>
      </c>
      <c r="AD28" s="45">
        <f t="shared" si="1"/>
        <v>0</v>
      </c>
    </row>
    <row r="29" spans="3:30" ht="12.75">
      <c r="C29" s="2" t="s">
        <v>334</v>
      </c>
      <c r="F29" s="6">
        <f>H29+J29+L29</f>
        <v>832997</v>
      </c>
      <c r="H29" s="4">
        <v>608506</v>
      </c>
      <c r="I29" s="5"/>
      <c r="J29" s="4">
        <v>187773</v>
      </c>
      <c r="K29" s="5"/>
      <c r="L29" s="4">
        <v>36718</v>
      </c>
      <c r="M29" s="5"/>
      <c r="N29" s="4">
        <v>448290</v>
      </c>
      <c r="O29" s="5"/>
      <c r="P29" s="4">
        <v>388698</v>
      </c>
      <c r="Q29" s="5"/>
      <c r="R29" s="7">
        <v>3991</v>
      </c>
      <c r="AC29" s="6">
        <f t="shared" si="0"/>
        <v>0</v>
      </c>
      <c r="AD29" s="45">
        <f t="shared" si="1"/>
        <v>0</v>
      </c>
    </row>
    <row r="30" spans="3:30" ht="12.75">
      <c r="C30" s="2" t="s">
        <v>21</v>
      </c>
      <c r="F30" s="6">
        <f>H30+J30+L30</f>
        <v>4911156</v>
      </c>
      <c r="H30" s="4">
        <v>4541842</v>
      </c>
      <c r="I30" s="5"/>
      <c r="J30" s="4">
        <v>343349</v>
      </c>
      <c r="K30" s="5"/>
      <c r="L30" s="4">
        <v>25965</v>
      </c>
      <c r="M30" s="5"/>
      <c r="N30" s="4">
        <v>3330379</v>
      </c>
      <c r="O30" s="5"/>
      <c r="P30" s="4">
        <v>1580777</v>
      </c>
      <c r="Q30" s="5"/>
      <c r="R30" s="7">
        <v>0</v>
      </c>
      <c r="AC30" s="6">
        <f t="shared" si="0"/>
        <v>0</v>
      </c>
      <c r="AD30" s="45">
        <f t="shared" si="1"/>
        <v>0</v>
      </c>
    </row>
    <row r="31" spans="3:30" ht="12.75">
      <c r="C31" s="2" t="s">
        <v>22</v>
      </c>
      <c r="F31" s="6">
        <f>H31+J31+L31</f>
        <v>7675763</v>
      </c>
      <c r="H31" s="4">
        <v>6966808</v>
      </c>
      <c r="I31" s="5"/>
      <c r="J31" s="4">
        <v>220268</v>
      </c>
      <c r="K31" s="5"/>
      <c r="L31" s="4">
        <v>488687</v>
      </c>
      <c r="M31" s="5"/>
      <c r="N31" s="4">
        <v>5689703</v>
      </c>
      <c r="O31" s="5"/>
      <c r="P31" s="4">
        <v>1986060</v>
      </c>
      <c r="Q31" s="5"/>
      <c r="R31" s="7">
        <v>0</v>
      </c>
      <c r="AC31" s="6">
        <f t="shared" si="0"/>
        <v>0</v>
      </c>
      <c r="AD31" s="45">
        <f t="shared" si="1"/>
        <v>0</v>
      </c>
    </row>
    <row r="32" spans="3:30" ht="12.75">
      <c r="C32" s="2" t="s">
        <v>367</v>
      </c>
      <c r="F32" s="6">
        <f>H32+J32+L32</f>
        <v>0</v>
      </c>
      <c r="H32" s="4">
        <v>0</v>
      </c>
      <c r="I32" s="5"/>
      <c r="J32" s="4">
        <v>0</v>
      </c>
      <c r="K32" s="5"/>
      <c r="L32" s="4">
        <v>0</v>
      </c>
      <c r="M32" s="5"/>
      <c r="N32" s="4">
        <v>0</v>
      </c>
      <c r="O32" s="5"/>
      <c r="P32" s="4">
        <v>0</v>
      </c>
      <c r="Q32" s="5"/>
      <c r="R32" s="7">
        <v>0</v>
      </c>
      <c r="AC32" s="6">
        <f>N32+P32-R32-F32</f>
        <v>0</v>
      </c>
      <c r="AD32" s="45">
        <f t="shared" si="1"/>
        <v>0</v>
      </c>
    </row>
    <row r="33" spans="3:30" ht="12.75">
      <c r="C33" s="2" t="s">
        <v>23</v>
      </c>
      <c r="H33" s="4"/>
      <c r="I33" s="5"/>
      <c r="J33" s="4"/>
      <c r="K33" s="5"/>
      <c r="L33" s="4"/>
      <c r="M33" s="5"/>
      <c r="N33" s="4"/>
      <c r="O33" s="5"/>
      <c r="P33" s="4"/>
      <c r="Q33" s="5"/>
      <c r="R33" s="4"/>
      <c r="AC33" s="6">
        <f t="shared" si="0"/>
        <v>0</v>
      </c>
      <c r="AD33" s="45">
        <f t="shared" si="1"/>
        <v>0</v>
      </c>
    </row>
    <row r="34" spans="3:30" ht="12.75">
      <c r="C34" s="19"/>
      <c r="D34" s="2" t="s">
        <v>24</v>
      </c>
      <c r="F34" s="6">
        <f>H34+J34+L34</f>
        <v>6003433</v>
      </c>
      <c r="H34" s="4">
        <v>5488774</v>
      </c>
      <c r="I34" s="5"/>
      <c r="J34" s="4">
        <v>366461</v>
      </c>
      <c r="K34" s="5"/>
      <c r="L34" s="4">
        <v>148198</v>
      </c>
      <c r="M34" s="5"/>
      <c r="N34" s="4">
        <v>4381300</v>
      </c>
      <c r="O34" s="5"/>
      <c r="P34" s="4">
        <v>1622133</v>
      </c>
      <c r="Q34" s="5"/>
      <c r="R34" s="7">
        <v>0</v>
      </c>
      <c r="AC34" s="6">
        <f t="shared" si="0"/>
        <v>0</v>
      </c>
      <c r="AD34" s="45">
        <f t="shared" si="1"/>
        <v>0</v>
      </c>
    </row>
    <row r="35" spans="3:30" ht="12.75">
      <c r="C35" s="2" t="s">
        <v>335</v>
      </c>
      <c r="F35" s="6">
        <f>H35+J35+L35</f>
        <v>4752282</v>
      </c>
      <c r="H35" s="4">
        <v>4414630</v>
      </c>
      <c r="I35" s="5"/>
      <c r="J35" s="4">
        <v>118149</v>
      </c>
      <c r="K35" s="5"/>
      <c r="L35" s="4">
        <v>219503</v>
      </c>
      <c r="M35" s="5"/>
      <c r="N35" s="4">
        <v>3333990</v>
      </c>
      <c r="O35" s="5"/>
      <c r="P35" s="4">
        <v>1418292</v>
      </c>
      <c r="Q35" s="5"/>
      <c r="R35" s="7">
        <v>0</v>
      </c>
      <c r="AC35" s="6">
        <f t="shared" si="0"/>
        <v>0</v>
      </c>
      <c r="AD35" s="45">
        <f t="shared" si="1"/>
        <v>0</v>
      </c>
    </row>
    <row r="36" spans="3:30" ht="12.75">
      <c r="C36" s="2" t="s">
        <v>25</v>
      </c>
      <c r="F36" s="20">
        <f>H36+J36+L36</f>
        <v>2335381</v>
      </c>
      <c r="H36" s="22">
        <v>746216</v>
      </c>
      <c r="I36" s="5"/>
      <c r="J36" s="22">
        <v>121623</v>
      </c>
      <c r="K36" s="5"/>
      <c r="L36" s="22">
        <v>1467542</v>
      </c>
      <c r="M36" s="5"/>
      <c r="N36" s="22">
        <v>984430</v>
      </c>
      <c r="O36" s="5"/>
      <c r="P36" s="22">
        <v>1350951</v>
      </c>
      <c r="Q36" s="5"/>
      <c r="R36" s="22">
        <v>0</v>
      </c>
      <c r="AC36" s="6">
        <f t="shared" si="0"/>
        <v>0</v>
      </c>
      <c r="AD36" s="45">
        <f t="shared" si="1"/>
        <v>0</v>
      </c>
    </row>
    <row r="37" spans="3:30" ht="12.75">
      <c r="C37" s="6"/>
      <c r="D37" s="6"/>
      <c r="E37" s="6"/>
      <c r="AC37" s="6">
        <f t="shared" si="0"/>
        <v>0</v>
      </c>
      <c r="AD37" s="45">
        <f t="shared" si="1"/>
        <v>0</v>
      </c>
    </row>
    <row r="38" spans="3:30" ht="12.75">
      <c r="C38" s="19"/>
      <c r="D38" s="19"/>
      <c r="E38" s="2" t="s">
        <v>18</v>
      </c>
      <c r="F38" s="20">
        <f>SUM(F29:F36)</f>
        <v>26511012</v>
      </c>
      <c r="H38" s="20">
        <f>SUM(H29:H36)</f>
        <v>22766776</v>
      </c>
      <c r="J38" s="20">
        <f>SUM(J29:J36)</f>
        <v>1357623</v>
      </c>
      <c r="L38" s="20">
        <f>SUM(L29:L36)</f>
        <v>2386613</v>
      </c>
      <c r="N38" s="20">
        <f>SUM(N29:N36)</f>
        <v>18168092</v>
      </c>
      <c r="P38" s="20">
        <f>SUM(P29:P36)</f>
        <v>8346911</v>
      </c>
      <c r="R38" s="20">
        <f>SUM(R29:R36)</f>
        <v>3991</v>
      </c>
      <c r="AC38" s="6">
        <f t="shared" si="0"/>
        <v>0</v>
      </c>
      <c r="AD38" s="45">
        <f t="shared" si="1"/>
        <v>0</v>
      </c>
    </row>
    <row r="39" spans="3:30" ht="12.75">
      <c r="C39" s="6"/>
      <c r="D39" s="6"/>
      <c r="E39" s="6"/>
      <c r="AC39" s="6">
        <f t="shared" si="0"/>
        <v>0</v>
      </c>
      <c r="AD39" s="45">
        <f t="shared" si="1"/>
        <v>0</v>
      </c>
    </row>
    <row r="40" spans="2:30" ht="12.75">
      <c r="B40" s="2" t="s">
        <v>11</v>
      </c>
      <c r="C40" s="19"/>
      <c r="D40" s="19"/>
      <c r="E40" s="19"/>
      <c r="AC40" s="6">
        <f t="shared" si="0"/>
        <v>0</v>
      </c>
      <c r="AD40" s="45">
        <f t="shared" si="1"/>
        <v>0</v>
      </c>
    </row>
    <row r="41" spans="3:30" ht="12.75">
      <c r="C41" s="2" t="s">
        <v>21</v>
      </c>
      <c r="F41" s="6">
        <f>H41+J41+L41</f>
        <v>5596733</v>
      </c>
      <c r="H41" s="4">
        <v>6898</v>
      </c>
      <c r="I41" s="5"/>
      <c r="J41" s="4">
        <v>0</v>
      </c>
      <c r="K41" s="5"/>
      <c r="L41" s="4">
        <v>5589835</v>
      </c>
      <c r="M41" s="5"/>
      <c r="N41" s="4">
        <v>2934309</v>
      </c>
      <c r="O41" s="5"/>
      <c r="P41" s="4">
        <v>2662424</v>
      </c>
      <c r="Q41" s="5"/>
      <c r="R41" s="7">
        <v>0</v>
      </c>
      <c r="AC41" s="6">
        <f t="shared" si="0"/>
        <v>0</v>
      </c>
      <c r="AD41" s="45">
        <f t="shared" si="1"/>
        <v>0</v>
      </c>
    </row>
    <row r="42" spans="3:30" ht="12.75">
      <c r="C42" s="2" t="s">
        <v>22</v>
      </c>
      <c r="F42" s="6">
        <f>H42+J42+L42</f>
        <v>4762255</v>
      </c>
      <c r="H42" s="4">
        <v>253336</v>
      </c>
      <c r="I42" s="5"/>
      <c r="J42" s="4">
        <v>78609</v>
      </c>
      <c r="K42" s="5"/>
      <c r="L42" s="4">
        <v>4430310</v>
      </c>
      <c r="M42" s="5"/>
      <c r="N42" s="4">
        <v>2619579</v>
      </c>
      <c r="O42" s="5"/>
      <c r="P42" s="4">
        <v>2142676</v>
      </c>
      <c r="Q42" s="5"/>
      <c r="R42" s="7">
        <v>0</v>
      </c>
      <c r="AC42" s="6">
        <f t="shared" si="0"/>
        <v>0</v>
      </c>
      <c r="AD42" s="45">
        <f t="shared" si="1"/>
        <v>0</v>
      </c>
    </row>
    <row r="43" spans="3:30" ht="12.75">
      <c r="C43" s="2" t="s">
        <v>26</v>
      </c>
      <c r="F43" s="6">
        <f>H43+J43+L43</f>
        <v>103434</v>
      </c>
      <c r="H43" s="7">
        <v>1239</v>
      </c>
      <c r="I43" s="5"/>
      <c r="J43" s="7">
        <v>15389</v>
      </c>
      <c r="K43" s="5"/>
      <c r="L43" s="4">
        <v>86806</v>
      </c>
      <c r="M43" s="5"/>
      <c r="N43" s="4">
        <v>59534</v>
      </c>
      <c r="O43" s="5"/>
      <c r="P43" s="4">
        <v>43900</v>
      </c>
      <c r="Q43" s="5"/>
      <c r="R43" s="7">
        <v>0</v>
      </c>
      <c r="AC43" s="6">
        <f t="shared" si="0"/>
        <v>0</v>
      </c>
      <c r="AD43" s="45">
        <f t="shared" si="1"/>
        <v>0</v>
      </c>
    </row>
    <row r="44" spans="3:30" ht="12.75">
      <c r="C44" s="2" t="s">
        <v>23</v>
      </c>
      <c r="H44" s="4"/>
      <c r="I44" s="5"/>
      <c r="J44" s="4"/>
      <c r="K44" s="5"/>
      <c r="L44" s="4" t="s">
        <v>132</v>
      </c>
      <c r="M44" s="5"/>
      <c r="N44" s="4"/>
      <c r="O44" s="5"/>
      <c r="P44" s="4"/>
      <c r="Q44" s="5"/>
      <c r="R44" s="4"/>
      <c r="AC44" s="6">
        <f t="shared" si="0"/>
        <v>0</v>
      </c>
      <c r="AD44" s="45">
        <f t="shared" si="1"/>
        <v>0</v>
      </c>
    </row>
    <row r="45" spans="3:30" ht="12.75">
      <c r="C45" s="19"/>
      <c r="D45" s="2" t="s">
        <v>24</v>
      </c>
      <c r="F45" s="6">
        <f>H45+J45+L45</f>
        <v>7131300</v>
      </c>
      <c r="H45" s="4">
        <v>196496</v>
      </c>
      <c r="I45" s="5"/>
      <c r="J45" s="4">
        <v>56034</v>
      </c>
      <c r="K45" s="5"/>
      <c r="L45" s="4">
        <v>6878770</v>
      </c>
      <c r="M45" s="5"/>
      <c r="N45" s="4">
        <v>3506608</v>
      </c>
      <c r="O45" s="5"/>
      <c r="P45" s="4">
        <v>3624692</v>
      </c>
      <c r="Q45" s="5"/>
      <c r="R45" s="7">
        <v>0</v>
      </c>
      <c r="AC45" s="6">
        <f t="shared" si="0"/>
        <v>0</v>
      </c>
      <c r="AD45" s="45">
        <f t="shared" si="1"/>
        <v>0</v>
      </c>
    </row>
    <row r="46" spans="3:30" ht="12.75">
      <c r="C46" s="2" t="s">
        <v>335</v>
      </c>
      <c r="F46" s="6">
        <f>H46+J46+L46</f>
        <v>5994263</v>
      </c>
      <c r="H46" s="7">
        <v>152992</v>
      </c>
      <c r="I46" s="5"/>
      <c r="J46" s="7">
        <v>7862</v>
      </c>
      <c r="K46" s="5"/>
      <c r="L46" s="4">
        <v>5833409</v>
      </c>
      <c r="M46" s="5"/>
      <c r="N46" s="4">
        <v>3386013</v>
      </c>
      <c r="O46" s="5"/>
      <c r="P46" s="4">
        <v>2608250</v>
      </c>
      <c r="Q46" s="5"/>
      <c r="R46" s="7">
        <v>0</v>
      </c>
      <c r="AC46" s="6">
        <f t="shared" si="0"/>
        <v>0</v>
      </c>
      <c r="AD46" s="45">
        <f t="shared" si="1"/>
        <v>0</v>
      </c>
    </row>
    <row r="47" spans="3:30" ht="12.75">
      <c r="C47" s="2" t="s">
        <v>25</v>
      </c>
      <c r="F47" s="20">
        <f>H47+J47+L47</f>
        <v>87592</v>
      </c>
      <c r="H47" s="22">
        <v>0</v>
      </c>
      <c r="I47" s="5"/>
      <c r="J47" s="22">
        <v>0</v>
      </c>
      <c r="K47" s="5"/>
      <c r="L47" s="22">
        <v>87592</v>
      </c>
      <c r="M47" s="5"/>
      <c r="N47" s="22">
        <v>35873</v>
      </c>
      <c r="O47" s="5"/>
      <c r="P47" s="22">
        <v>51719</v>
      </c>
      <c r="Q47" s="5"/>
      <c r="R47" s="22">
        <v>0</v>
      </c>
      <c r="AC47" s="6">
        <f t="shared" si="0"/>
        <v>0</v>
      </c>
      <c r="AD47" s="45">
        <f t="shared" si="1"/>
        <v>0</v>
      </c>
    </row>
    <row r="48" spans="3:30" ht="12.75">
      <c r="C48" s="6"/>
      <c r="D48" s="6"/>
      <c r="E48" s="6"/>
      <c r="AC48" s="6">
        <f t="shared" si="0"/>
        <v>0</v>
      </c>
      <c r="AD48" s="45">
        <f t="shared" si="1"/>
        <v>0</v>
      </c>
    </row>
    <row r="49" spans="3:30" ht="12.75">
      <c r="C49" s="19"/>
      <c r="D49" s="19"/>
      <c r="E49" s="2" t="s">
        <v>18</v>
      </c>
      <c r="F49" s="20">
        <f>SUM(F41:F47)</f>
        <v>23675577</v>
      </c>
      <c r="H49" s="20">
        <f>SUM(H41:H47)</f>
        <v>610961</v>
      </c>
      <c r="J49" s="20">
        <f>SUM(J41:J47)</f>
        <v>157894</v>
      </c>
      <c r="L49" s="20">
        <f>SUM(L41:L47)</f>
        <v>22906722</v>
      </c>
      <c r="N49" s="20">
        <f>SUM(N41:N47)</f>
        <v>12541916</v>
      </c>
      <c r="P49" s="20">
        <f>SUM(P41:P47)</f>
        <v>11133661</v>
      </c>
      <c r="R49" s="20">
        <f>SUM(R41:R47)</f>
        <v>0</v>
      </c>
      <c r="AC49" s="6">
        <f t="shared" si="0"/>
        <v>0</v>
      </c>
      <c r="AD49" s="45">
        <f t="shared" si="1"/>
        <v>0</v>
      </c>
    </row>
    <row r="50" spans="3:30" ht="12.75">
      <c r="C50" s="6"/>
      <c r="D50" s="6"/>
      <c r="E50" s="6"/>
      <c r="AC50" s="6">
        <f t="shared" si="0"/>
        <v>0</v>
      </c>
      <c r="AD50" s="45">
        <f t="shared" si="1"/>
        <v>0</v>
      </c>
    </row>
    <row r="51" spans="2:30" ht="12.75">
      <c r="B51" s="2" t="s">
        <v>12</v>
      </c>
      <c r="C51" s="19"/>
      <c r="D51" s="19"/>
      <c r="E51" s="19"/>
      <c r="AC51" s="6">
        <f t="shared" si="0"/>
        <v>0</v>
      </c>
      <c r="AD51" s="45">
        <f t="shared" si="1"/>
        <v>0</v>
      </c>
    </row>
    <row r="52" spans="3:30" ht="12.75">
      <c r="C52" s="2" t="s">
        <v>13</v>
      </c>
      <c r="F52" s="3">
        <f>H52+J52+L52</f>
        <v>0</v>
      </c>
      <c r="H52" s="5">
        <v>0</v>
      </c>
      <c r="I52" s="5"/>
      <c r="J52" s="5">
        <v>0</v>
      </c>
      <c r="K52" s="5"/>
      <c r="L52" s="5">
        <v>0</v>
      </c>
      <c r="M52" s="5"/>
      <c r="N52" s="5">
        <v>0</v>
      </c>
      <c r="O52" s="5"/>
      <c r="P52" s="5">
        <v>0</v>
      </c>
      <c r="Q52" s="5"/>
      <c r="R52" s="25">
        <v>0</v>
      </c>
      <c r="AC52" s="6">
        <f>N52+P52-R52-F52</f>
        <v>0</v>
      </c>
      <c r="AD52" s="45">
        <f t="shared" si="1"/>
        <v>0</v>
      </c>
    </row>
    <row r="53" spans="3:30" ht="12.75">
      <c r="C53" s="2" t="s">
        <v>386</v>
      </c>
      <c r="F53" s="20">
        <f>H53+J53+L53</f>
        <v>7556</v>
      </c>
      <c r="H53" s="22">
        <v>0</v>
      </c>
      <c r="I53" s="5"/>
      <c r="J53" s="22">
        <v>0</v>
      </c>
      <c r="K53" s="5"/>
      <c r="L53" s="22">
        <v>7556</v>
      </c>
      <c r="M53" s="5"/>
      <c r="N53" s="22">
        <v>0</v>
      </c>
      <c r="O53" s="5"/>
      <c r="P53" s="22">
        <v>7556</v>
      </c>
      <c r="Q53" s="5"/>
      <c r="R53" s="24">
        <v>0</v>
      </c>
      <c r="AC53" s="6">
        <f t="shared" si="0"/>
        <v>0</v>
      </c>
      <c r="AD53" s="45">
        <f t="shared" si="1"/>
        <v>0</v>
      </c>
    </row>
    <row r="54" spans="6:30" ht="12.75">
      <c r="F54" s="3"/>
      <c r="H54" s="5"/>
      <c r="I54" s="5"/>
      <c r="J54" s="5"/>
      <c r="K54" s="5"/>
      <c r="L54" s="5"/>
      <c r="M54" s="5"/>
      <c r="N54" s="5"/>
      <c r="O54" s="5"/>
      <c r="P54" s="5"/>
      <c r="Q54" s="5"/>
      <c r="R54" s="25"/>
      <c r="AC54" s="6">
        <f t="shared" si="0"/>
        <v>0</v>
      </c>
      <c r="AD54" s="45">
        <f t="shared" si="1"/>
        <v>0</v>
      </c>
    </row>
    <row r="55" spans="3:30" ht="12.75">
      <c r="C55" s="19"/>
      <c r="D55" s="19"/>
      <c r="E55" s="2" t="s">
        <v>18</v>
      </c>
      <c r="F55" s="20">
        <f>H55+J55+L55</f>
        <v>7556</v>
      </c>
      <c r="H55" s="20">
        <f>SUM(H52:H53)</f>
        <v>0</v>
      </c>
      <c r="J55" s="20">
        <f>SUM(J52:J53)</f>
        <v>0</v>
      </c>
      <c r="L55" s="20">
        <f>SUM(L52:L53)</f>
        <v>7556</v>
      </c>
      <c r="N55" s="20">
        <f>SUM(N52:N53)</f>
        <v>0</v>
      </c>
      <c r="P55" s="20">
        <f>SUM(P52:P53)</f>
        <v>7556</v>
      </c>
      <c r="R55" s="20">
        <f>SUM(R52:R53)</f>
        <v>0</v>
      </c>
      <c r="AC55" s="6">
        <f>N55+P55-R55-F55</f>
        <v>0</v>
      </c>
      <c r="AD55" s="45">
        <f t="shared" si="1"/>
        <v>0</v>
      </c>
    </row>
    <row r="56" spans="3:30" ht="12.75">
      <c r="C56" s="6"/>
      <c r="D56" s="6"/>
      <c r="E56" s="6"/>
      <c r="AC56" s="6">
        <f t="shared" si="0"/>
        <v>0</v>
      </c>
      <c r="AD56" s="45">
        <f t="shared" si="1"/>
        <v>0</v>
      </c>
    </row>
    <row r="57" spans="2:30" ht="12.75">
      <c r="B57" s="2" t="s">
        <v>14</v>
      </c>
      <c r="C57" s="19"/>
      <c r="D57" s="19"/>
      <c r="E57" s="19"/>
      <c r="AC57" s="6">
        <f t="shared" si="0"/>
        <v>0</v>
      </c>
      <c r="AD57" s="45">
        <f t="shared" si="1"/>
        <v>0</v>
      </c>
    </row>
    <row r="58" spans="3:30" ht="12.75">
      <c r="C58" s="2" t="s">
        <v>15</v>
      </c>
      <c r="F58" s="6">
        <f>H58+J58+L58</f>
        <v>899740</v>
      </c>
      <c r="G58" s="21"/>
      <c r="H58" s="4">
        <v>729490</v>
      </c>
      <c r="I58" s="23"/>
      <c r="J58" s="4">
        <v>61721</v>
      </c>
      <c r="K58" s="23"/>
      <c r="L58" s="4">
        <v>108529</v>
      </c>
      <c r="M58" s="23"/>
      <c r="N58" s="4">
        <v>629746</v>
      </c>
      <c r="O58" s="23"/>
      <c r="P58" s="4">
        <v>269994</v>
      </c>
      <c r="Q58" s="23"/>
      <c r="R58" s="7">
        <v>0</v>
      </c>
      <c r="AC58" s="6">
        <f t="shared" si="0"/>
        <v>0</v>
      </c>
      <c r="AD58" s="45">
        <f t="shared" si="1"/>
        <v>0</v>
      </c>
    </row>
    <row r="59" spans="3:30" ht="12.75">
      <c r="C59" s="2" t="s">
        <v>27</v>
      </c>
      <c r="F59" s="6">
        <f>H59+J59+L59</f>
        <v>782642</v>
      </c>
      <c r="H59" s="4">
        <v>420814</v>
      </c>
      <c r="I59" s="5"/>
      <c r="J59" s="4">
        <v>361828</v>
      </c>
      <c r="K59" s="5"/>
      <c r="L59" s="7">
        <v>0</v>
      </c>
      <c r="M59" s="5"/>
      <c r="N59" s="4">
        <v>564880</v>
      </c>
      <c r="O59" s="5"/>
      <c r="P59" s="4">
        <v>217762</v>
      </c>
      <c r="Q59" s="5"/>
      <c r="R59" s="7">
        <v>0</v>
      </c>
      <c r="AC59" s="6">
        <f t="shared" si="0"/>
        <v>0</v>
      </c>
      <c r="AD59" s="45">
        <f t="shared" si="1"/>
        <v>0</v>
      </c>
    </row>
    <row r="60" spans="3:30" ht="12.75">
      <c r="C60" s="2" t="s">
        <v>51</v>
      </c>
      <c r="F60" s="6">
        <f>H60+J60+L60</f>
        <v>482908</v>
      </c>
      <c r="H60" s="4">
        <v>457902</v>
      </c>
      <c r="I60" s="5"/>
      <c r="J60" s="4">
        <v>21613</v>
      </c>
      <c r="K60" s="5"/>
      <c r="L60" s="7">
        <v>3393</v>
      </c>
      <c r="M60" s="5"/>
      <c r="N60" s="4">
        <v>295432</v>
      </c>
      <c r="O60" s="5"/>
      <c r="P60" s="4">
        <v>187476</v>
      </c>
      <c r="Q60" s="5"/>
      <c r="R60" s="7">
        <v>0</v>
      </c>
      <c r="AC60" s="6">
        <f t="shared" si="0"/>
        <v>0</v>
      </c>
      <c r="AD60" s="45">
        <f t="shared" si="1"/>
        <v>0</v>
      </c>
    </row>
    <row r="61" spans="3:30" ht="12.75">
      <c r="C61" s="2" t="s">
        <v>28</v>
      </c>
      <c r="H61" s="4"/>
      <c r="I61" s="5"/>
      <c r="J61" s="4"/>
      <c r="K61" s="5"/>
      <c r="L61" s="4"/>
      <c r="M61" s="5"/>
      <c r="N61" s="4"/>
      <c r="O61" s="5"/>
      <c r="P61" s="4" t="s">
        <v>132</v>
      </c>
      <c r="Q61" s="5"/>
      <c r="R61" s="4"/>
      <c r="AC61" s="6">
        <f t="shared" si="0"/>
        <v>0</v>
      </c>
      <c r="AD61" s="45">
        <f t="shared" si="1"/>
        <v>0</v>
      </c>
    </row>
    <row r="62" spans="3:30" ht="12.75">
      <c r="C62" s="19"/>
      <c r="D62" s="2" t="s">
        <v>29</v>
      </c>
      <c r="F62" s="6">
        <f aca="true" t="shared" si="2" ref="F62:F68">H62+J62+L62</f>
        <v>211570</v>
      </c>
      <c r="H62" s="4">
        <v>5131</v>
      </c>
      <c r="I62" s="5"/>
      <c r="J62" s="4">
        <v>206384</v>
      </c>
      <c r="K62" s="5"/>
      <c r="L62" s="4">
        <v>55</v>
      </c>
      <c r="M62" s="5"/>
      <c r="N62" s="4">
        <v>14297</v>
      </c>
      <c r="O62" s="5"/>
      <c r="P62" s="4">
        <v>197273</v>
      </c>
      <c r="Q62" s="5"/>
      <c r="R62" s="7">
        <v>0</v>
      </c>
      <c r="AC62" s="6">
        <f t="shared" si="0"/>
        <v>0</v>
      </c>
      <c r="AD62" s="45">
        <f t="shared" si="1"/>
        <v>0</v>
      </c>
    </row>
    <row r="63" spans="3:30" ht="12.75">
      <c r="C63" s="2" t="s">
        <v>30</v>
      </c>
      <c r="F63" s="6">
        <f t="shared" si="2"/>
        <v>134815</v>
      </c>
      <c r="H63" s="7">
        <v>94984</v>
      </c>
      <c r="I63" s="5"/>
      <c r="J63" s="4">
        <v>23491</v>
      </c>
      <c r="K63" s="5"/>
      <c r="L63" s="7">
        <v>16340</v>
      </c>
      <c r="M63" s="5"/>
      <c r="N63" s="4">
        <v>69556</v>
      </c>
      <c r="O63" s="5"/>
      <c r="P63" s="4">
        <v>65259</v>
      </c>
      <c r="Q63" s="5"/>
      <c r="R63" s="4">
        <v>0</v>
      </c>
      <c r="AC63" s="6">
        <f t="shared" si="0"/>
        <v>0</v>
      </c>
      <c r="AD63" s="45">
        <f t="shared" si="1"/>
        <v>0</v>
      </c>
    </row>
    <row r="64" spans="3:30" ht="12.75">
      <c r="C64" s="2" t="s">
        <v>336</v>
      </c>
      <c r="F64" s="6">
        <f t="shared" si="2"/>
        <v>0</v>
      </c>
      <c r="H64" s="4">
        <v>0</v>
      </c>
      <c r="I64" s="5"/>
      <c r="J64" s="4">
        <v>0</v>
      </c>
      <c r="K64" s="5"/>
      <c r="L64" s="4">
        <v>0</v>
      </c>
      <c r="M64" s="5"/>
      <c r="N64" s="4">
        <v>0</v>
      </c>
      <c r="O64" s="5"/>
      <c r="P64" s="4">
        <v>0</v>
      </c>
      <c r="Q64" s="5"/>
      <c r="R64" s="7">
        <v>0</v>
      </c>
      <c r="AC64" s="6">
        <f t="shared" si="0"/>
        <v>0</v>
      </c>
      <c r="AD64" s="45">
        <f t="shared" si="1"/>
        <v>0</v>
      </c>
    </row>
    <row r="65" spans="3:30" ht="12.75">
      <c r="C65" s="2" t="s">
        <v>337</v>
      </c>
      <c r="F65" s="6">
        <f t="shared" si="2"/>
        <v>0</v>
      </c>
      <c r="H65" s="7">
        <v>0</v>
      </c>
      <c r="I65" s="5"/>
      <c r="J65" s="4">
        <v>0</v>
      </c>
      <c r="K65" s="5"/>
      <c r="L65" s="7">
        <v>0</v>
      </c>
      <c r="M65" s="5"/>
      <c r="N65" s="4">
        <v>0</v>
      </c>
      <c r="O65" s="5"/>
      <c r="P65" s="4">
        <v>0</v>
      </c>
      <c r="Q65" s="5"/>
      <c r="R65" s="4">
        <v>0</v>
      </c>
      <c r="AC65" s="6">
        <f t="shared" si="0"/>
        <v>0</v>
      </c>
      <c r="AD65" s="45">
        <f t="shared" si="1"/>
        <v>0</v>
      </c>
    </row>
    <row r="66" spans="3:30" ht="12.75">
      <c r="C66" s="2" t="s">
        <v>119</v>
      </c>
      <c r="F66" s="6">
        <f>H66+J66+L66</f>
        <v>471978</v>
      </c>
      <c r="H66" s="7">
        <v>436046</v>
      </c>
      <c r="I66" s="5"/>
      <c r="J66" s="4">
        <v>2333</v>
      </c>
      <c r="K66" s="5"/>
      <c r="L66" s="7">
        <v>33599</v>
      </c>
      <c r="M66" s="5"/>
      <c r="N66" s="4">
        <v>332886</v>
      </c>
      <c r="O66" s="5"/>
      <c r="P66" s="4">
        <v>139092</v>
      </c>
      <c r="Q66" s="5"/>
      <c r="R66" s="4">
        <v>0</v>
      </c>
      <c r="AC66" s="6">
        <f t="shared" si="0"/>
        <v>0</v>
      </c>
      <c r="AD66" s="45">
        <f t="shared" si="1"/>
        <v>0</v>
      </c>
    </row>
    <row r="67" spans="3:30" ht="12.75">
      <c r="C67" s="2" t="s">
        <v>31</v>
      </c>
      <c r="F67" s="6">
        <f t="shared" si="2"/>
        <v>178422</v>
      </c>
      <c r="H67" s="7">
        <v>184248</v>
      </c>
      <c r="I67" s="5"/>
      <c r="J67" s="4">
        <v>-5826</v>
      </c>
      <c r="K67" s="5"/>
      <c r="L67" s="7">
        <v>0</v>
      </c>
      <c r="M67" s="5"/>
      <c r="N67" s="4">
        <v>219606</v>
      </c>
      <c r="O67" s="5"/>
      <c r="P67" s="4">
        <v>103374</v>
      </c>
      <c r="Q67" s="5"/>
      <c r="R67" s="4">
        <v>144558</v>
      </c>
      <c r="AC67" s="6">
        <f t="shared" si="0"/>
        <v>0</v>
      </c>
      <c r="AD67" s="45">
        <f t="shared" si="1"/>
        <v>0</v>
      </c>
    </row>
    <row r="68" spans="3:30" ht="12.75">
      <c r="C68" s="2" t="s">
        <v>32</v>
      </c>
      <c r="F68" s="20">
        <f t="shared" si="2"/>
        <v>1398499</v>
      </c>
      <c r="H68" s="22">
        <v>1359067</v>
      </c>
      <c r="I68" s="5"/>
      <c r="J68" s="22">
        <v>37138</v>
      </c>
      <c r="K68" s="5"/>
      <c r="L68" s="22">
        <v>2294</v>
      </c>
      <c r="M68" s="5"/>
      <c r="N68" s="22">
        <v>1096018</v>
      </c>
      <c r="O68" s="5"/>
      <c r="P68" s="22">
        <v>534587</v>
      </c>
      <c r="Q68" s="5"/>
      <c r="R68" s="22">
        <v>232106</v>
      </c>
      <c r="AC68" s="6">
        <f t="shared" si="0"/>
        <v>0</v>
      </c>
      <c r="AD68" s="45">
        <f t="shared" si="1"/>
        <v>0</v>
      </c>
    </row>
    <row r="69" spans="3:30" ht="12.75">
      <c r="C69" s="6"/>
      <c r="D69" s="6"/>
      <c r="E69" s="6"/>
      <c r="AC69" s="6">
        <f t="shared" si="0"/>
        <v>0</v>
      </c>
      <c r="AD69" s="45">
        <f t="shared" si="1"/>
        <v>0</v>
      </c>
    </row>
    <row r="70" spans="3:30" ht="12.75">
      <c r="C70" s="19"/>
      <c r="D70" s="19"/>
      <c r="E70" s="2" t="s">
        <v>18</v>
      </c>
      <c r="F70" s="20">
        <f>SUM(F58:F68)</f>
        <v>4560574</v>
      </c>
      <c r="H70" s="20">
        <f>SUM(H58:H68)</f>
        <v>3687682</v>
      </c>
      <c r="J70" s="20">
        <f>SUM(J58:J68)</f>
        <v>708682</v>
      </c>
      <c r="L70" s="20">
        <f>SUM(L58:L68)</f>
        <v>164210</v>
      </c>
      <c r="N70" s="20">
        <f>SUM(N58:N68)</f>
        <v>3222421</v>
      </c>
      <c r="P70" s="20">
        <f>SUM(P58:P68)</f>
        <v>1714817</v>
      </c>
      <c r="R70" s="20">
        <f>SUM(R58:R68)</f>
        <v>376664</v>
      </c>
      <c r="AC70" s="6">
        <f t="shared" si="0"/>
        <v>0</v>
      </c>
      <c r="AD70" s="45">
        <f t="shared" si="1"/>
        <v>0</v>
      </c>
    </row>
    <row r="71" spans="3:30" ht="12.75">
      <c r="C71" s="6"/>
      <c r="D71" s="6"/>
      <c r="E71" s="6"/>
      <c r="AC71" s="6">
        <f t="shared" si="0"/>
        <v>0</v>
      </c>
      <c r="AD71" s="45">
        <f t="shared" si="1"/>
        <v>0</v>
      </c>
    </row>
    <row r="72" spans="3:30" ht="12.75">
      <c r="C72" s="19"/>
      <c r="D72" s="19"/>
      <c r="E72" s="2" t="s">
        <v>33</v>
      </c>
      <c r="AC72" s="6">
        <f t="shared" si="0"/>
        <v>0</v>
      </c>
      <c r="AD72" s="45">
        <f t="shared" si="1"/>
        <v>0</v>
      </c>
    </row>
    <row r="73" spans="3:30" ht="12.75">
      <c r="C73" s="19"/>
      <c r="D73" s="19"/>
      <c r="E73" s="2" t="s">
        <v>34</v>
      </c>
      <c r="F73" s="20">
        <f>H73+J73+L73</f>
        <v>54754719</v>
      </c>
      <c r="H73" s="20">
        <f>H70+H55+H49+H38</f>
        <v>27065419</v>
      </c>
      <c r="I73" s="3">
        <f aca="true" t="shared" si="3" ref="I73:Q73">I70+I53+I49+I38</f>
        <v>0</v>
      </c>
      <c r="J73" s="20">
        <f>J70+J55+J49+J38</f>
        <v>2224199</v>
      </c>
      <c r="K73" s="3">
        <f t="shared" si="3"/>
        <v>0</v>
      </c>
      <c r="L73" s="20">
        <f>L70+L55+L49+L38</f>
        <v>25465101</v>
      </c>
      <c r="M73" s="3">
        <f t="shared" si="3"/>
        <v>0</v>
      </c>
      <c r="N73" s="20">
        <f>N70+N55+N49+N38</f>
        <v>33932429</v>
      </c>
      <c r="O73" s="3">
        <f t="shared" si="3"/>
        <v>0</v>
      </c>
      <c r="P73" s="20">
        <f>P70+P55+P49+P38</f>
        <v>21202945</v>
      </c>
      <c r="Q73" s="3">
        <f t="shared" si="3"/>
        <v>0</v>
      </c>
      <c r="R73" s="20">
        <f>R70+R55+R49+R38</f>
        <v>380655</v>
      </c>
      <c r="AC73" s="6">
        <f t="shared" si="0"/>
        <v>0</v>
      </c>
      <c r="AD73" s="45">
        <f aca="true" t="shared" si="4" ref="AD73:AD136">+N73+P73-R73-F73</f>
        <v>0</v>
      </c>
    </row>
    <row r="74" spans="3:30" ht="12.75">
      <c r="C74" s="19"/>
      <c r="D74" s="19"/>
      <c r="F74" s="3"/>
      <c r="H74" s="3"/>
      <c r="J74" s="3"/>
      <c r="L74" s="3"/>
      <c r="N74" s="3"/>
      <c r="P74" s="3"/>
      <c r="R74" s="3"/>
      <c r="AD74" s="45">
        <f t="shared" si="4"/>
        <v>0</v>
      </c>
    </row>
    <row r="75" spans="1:30" ht="12.75">
      <c r="A75" s="18" t="s">
        <v>399</v>
      </c>
      <c r="B75" s="18"/>
      <c r="C75" s="19"/>
      <c r="D75" s="19"/>
      <c r="E75" s="19"/>
      <c r="F75" s="3"/>
      <c r="AC75" s="6">
        <f>N75+P75-R75-F75</f>
        <v>0</v>
      </c>
      <c r="AD75" s="45">
        <f t="shared" si="4"/>
        <v>0</v>
      </c>
    </row>
    <row r="76" spans="1:30" ht="12.75">
      <c r="A76" s="18"/>
      <c r="B76" s="18"/>
      <c r="C76" s="19"/>
      <c r="D76" s="19"/>
      <c r="E76" s="19"/>
      <c r="F76" s="3"/>
      <c r="AD76" s="45">
        <f t="shared" si="4"/>
        <v>0</v>
      </c>
    </row>
    <row r="77" spans="1:30" ht="12.75">
      <c r="A77" s="18"/>
      <c r="B77" s="18" t="s">
        <v>10</v>
      </c>
      <c r="C77" s="19"/>
      <c r="D77" s="19"/>
      <c r="E77" s="19"/>
      <c r="F77" s="20">
        <f>H77+J77+L77</f>
        <v>188235</v>
      </c>
      <c r="H77" s="20">
        <v>188235</v>
      </c>
      <c r="J77" s="20">
        <v>0</v>
      </c>
      <c r="L77" s="20">
        <v>0</v>
      </c>
      <c r="N77" s="20">
        <v>166368</v>
      </c>
      <c r="P77" s="20">
        <v>21867</v>
      </c>
      <c r="R77" s="20">
        <v>0</v>
      </c>
      <c r="AD77" s="45">
        <f t="shared" si="4"/>
        <v>0</v>
      </c>
    </row>
    <row r="78" spans="1:30" ht="12.75">
      <c r="A78" s="18"/>
      <c r="B78" s="18"/>
      <c r="C78" s="19"/>
      <c r="D78" s="19"/>
      <c r="E78" s="19"/>
      <c r="AD78" s="45">
        <f t="shared" si="4"/>
        <v>0</v>
      </c>
    </row>
    <row r="79" spans="2:30" ht="12.75">
      <c r="B79" s="2" t="s">
        <v>14</v>
      </c>
      <c r="C79" s="19"/>
      <c r="D79" s="19"/>
      <c r="E79" s="19"/>
      <c r="AC79" s="6">
        <f>N79+P79-R79-F79</f>
        <v>0</v>
      </c>
      <c r="AD79" s="45">
        <f t="shared" si="4"/>
        <v>0</v>
      </c>
    </row>
    <row r="80" spans="3:30" ht="12.75">
      <c r="C80" s="19" t="s">
        <v>400</v>
      </c>
      <c r="D80" s="19"/>
      <c r="F80" s="20">
        <f>H80+J80+L80</f>
        <v>235038</v>
      </c>
      <c r="H80" s="20">
        <v>78335</v>
      </c>
      <c r="I80" s="3">
        <f aca="true" t="shared" si="5" ref="I80:Q80">I75+I58+I54+I43</f>
        <v>0</v>
      </c>
      <c r="J80" s="20">
        <v>156703</v>
      </c>
      <c r="K80" s="3">
        <f t="shared" si="5"/>
        <v>0</v>
      </c>
      <c r="L80" s="20">
        <v>0</v>
      </c>
      <c r="M80" s="3">
        <f t="shared" si="5"/>
        <v>0</v>
      </c>
      <c r="N80" s="20">
        <v>22249</v>
      </c>
      <c r="O80" s="3">
        <f t="shared" si="5"/>
        <v>0</v>
      </c>
      <c r="P80" s="20">
        <v>212789</v>
      </c>
      <c r="Q80" s="3">
        <f t="shared" si="5"/>
        <v>0</v>
      </c>
      <c r="R80" s="20">
        <v>0</v>
      </c>
      <c r="AC80" s="6">
        <f>N80+P80-R80-F80</f>
        <v>0</v>
      </c>
      <c r="AD80" s="45">
        <f t="shared" si="4"/>
        <v>0</v>
      </c>
    </row>
    <row r="81" spans="3:30" ht="12.75">
      <c r="C81" s="19"/>
      <c r="D81" s="19"/>
      <c r="F81" s="3"/>
      <c r="H81" s="3"/>
      <c r="J81" s="3"/>
      <c r="L81" s="3"/>
      <c r="N81" s="3"/>
      <c r="P81" s="3"/>
      <c r="R81" s="3"/>
      <c r="AD81" s="45">
        <f t="shared" si="4"/>
        <v>0</v>
      </c>
    </row>
    <row r="82" spans="3:30" ht="12.75">
      <c r="C82" s="6"/>
      <c r="D82" s="6"/>
      <c r="E82" s="6" t="s">
        <v>18</v>
      </c>
      <c r="F82" s="6">
        <f>F80+F77</f>
        <v>423273</v>
      </c>
      <c r="H82" s="6">
        <f>SUM(H77:H80)</f>
        <v>266570</v>
      </c>
      <c r="J82" s="6">
        <f>SUM(J77:J80)</f>
        <v>156703</v>
      </c>
      <c r="L82" s="6">
        <f>SUM(L77:L80)</f>
        <v>0</v>
      </c>
      <c r="N82" s="6">
        <f>SUM(N77:N80)</f>
        <v>188617</v>
      </c>
      <c r="P82" s="6">
        <f>SUM(P77:P80)</f>
        <v>234656</v>
      </c>
      <c r="R82" s="6">
        <f>SUM(R77:R80)</f>
        <v>0</v>
      </c>
      <c r="AC82" s="6">
        <f>N82+P82-R82-F82</f>
        <v>0</v>
      </c>
      <c r="AD82" s="45">
        <f t="shared" si="4"/>
        <v>0</v>
      </c>
    </row>
    <row r="83" spans="1:30" ht="12.75">
      <c r="A83" s="18" t="s">
        <v>35</v>
      </c>
      <c r="B83" s="18"/>
      <c r="C83" s="19"/>
      <c r="D83" s="19"/>
      <c r="E83" s="19"/>
      <c r="AC83" s="6">
        <f t="shared" si="0"/>
        <v>0</v>
      </c>
      <c r="AD83" s="45">
        <f t="shared" si="4"/>
        <v>0</v>
      </c>
    </row>
    <row r="84" spans="3:30" ht="12.75">
      <c r="C84" s="6"/>
      <c r="D84" s="6"/>
      <c r="E84" s="6"/>
      <c r="AC84" s="6">
        <f t="shared" si="0"/>
        <v>0</v>
      </c>
      <c r="AD84" s="45">
        <f t="shared" si="4"/>
        <v>0</v>
      </c>
    </row>
    <row r="85" spans="2:30" ht="12.75">
      <c r="B85" s="2" t="s">
        <v>10</v>
      </c>
      <c r="C85" s="19"/>
      <c r="D85" s="19"/>
      <c r="E85" s="19"/>
      <c r="AC85" s="6">
        <f aca="true" t="shared" si="6" ref="AC85:AC152">N85+P85-R85-F85</f>
        <v>0</v>
      </c>
      <c r="AD85" s="45">
        <f t="shared" si="4"/>
        <v>0</v>
      </c>
    </row>
    <row r="86" spans="3:30" ht="12.75">
      <c r="C86" s="2" t="s">
        <v>362</v>
      </c>
      <c r="F86" s="6">
        <f>H86+J86+L86</f>
        <v>426247</v>
      </c>
      <c r="H86" s="4">
        <v>159286</v>
      </c>
      <c r="I86" s="5"/>
      <c r="J86" s="4">
        <v>4129</v>
      </c>
      <c r="K86" s="5"/>
      <c r="L86" s="4">
        <v>262832</v>
      </c>
      <c r="M86" s="5"/>
      <c r="N86" s="4">
        <v>174703</v>
      </c>
      <c r="O86" s="5"/>
      <c r="P86" s="4">
        <v>251544</v>
      </c>
      <c r="Q86" s="5"/>
      <c r="R86" s="4">
        <v>0</v>
      </c>
      <c r="AC86" s="6">
        <f>N86+P86-R86-F86</f>
        <v>0</v>
      </c>
      <c r="AD86" s="45">
        <f t="shared" si="4"/>
        <v>0</v>
      </c>
    </row>
    <row r="87" spans="3:30" ht="12.75">
      <c r="C87" s="2" t="s">
        <v>36</v>
      </c>
      <c r="F87" s="6">
        <f>H87+J87+L87</f>
        <v>3102268</v>
      </c>
      <c r="H87" s="4">
        <v>2549943</v>
      </c>
      <c r="I87" s="5"/>
      <c r="J87" s="4">
        <v>173888</v>
      </c>
      <c r="K87" s="5"/>
      <c r="L87" s="4">
        <v>378437</v>
      </c>
      <c r="M87" s="5"/>
      <c r="N87" s="4">
        <v>2146481</v>
      </c>
      <c r="O87" s="5"/>
      <c r="P87" s="4">
        <v>955787</v>
      </c>
      <c r="Q87" s="5"/>
      <c r="R87" s="4">
        <v>0</v>
      </c>
      <c r="AC87" s="6">
        <f t="shared" si="6"/>
        <v>0</v>
      </c>
      <c r="AD87" s="45">
        <f t="shared" si="4"/>
        <v>0</v>
      </c>
    </row>
    <row r="88" spans="3:30" ht="12.75">
      <c r="C88" s="2" t="s">
        <v>37</v>
      </c>
      <c r="F88" s="6">
        <f>H88+J88+L88</f>
        <v>3503661</v>
      </c>
      <c r="H88" s="4">
        <v>3150618</v>
      </c>
      <c r="I88" s="5"/>
      <c r="J88" s="4">
        <v>278259</v>
      </c>
      <c r="K88" s="5"/>
      <c r="L88" s="4">
        <v>74784</v>
      </c>
      <c r="M88" s="5"/>
      <c r="N88" s="4">
        <v>2753190</v>
      </c>
      <c r="O88" s="5"/>
      <c r="P88" s="4">
        <v>750471</v>
      </c>
      <c r="Q88" s="5"/>
      <c r="R88" s="7">
        <v>0</v>
      </c>
      <c r="AC88" s="6">
        <f t="shared" si="6"/>
        <v>0</v>
      </c>
      <c r="AD88" s="45">
        <f t="shared" si="4"/>
        <v>0</v>
      </c>
    </row>
    <row r="89" spans="3:30" ht="12.75">
      <c r="C89" s="2" t="s">
        <v>38</v>
      </c>
      <c r="F89" s="6">
        <f>H89+J89+L89</f>
        <v>5822657</v>
      </c>
      <c r="H89" s="4">
        <v>5476100</v>
      </c>
      <c r="I89" s="5"/>
      <c r="J89" s="4">
        <v>166637</v>
      </c>
      <c r="K89" s="5"/>
      <c r="L89" s="4">
        <v>179920</v>
      </c>
      <c r="M89" s="5"/>
      <c r="N89" s="4">
        <v>4617855</v>
      </c>
      <c r="O89" s="5"/>
      <c r="P89" s="4">
        <v>1204802</v>
      </c>
      <c r="Q89" s="5"/>
      <c r="R89" s="7">
        <v>0</v>
      </c>
      <c r="AC89" s="6">
        <f t="shared" si="6"/>
        <v>0</v>
      </c>
      <c r="AD89" s="45">
        <f t="shared" si="4"/>
        <v>0</v>
      </c>
    </row>
    <row r="90" spans="3:30" ht="12.75">
      <c r="C90" s="2" t="s">
        <v>39</v>
      </c>
      <c r="F90" s="6">
        <f>H90+J90+L90</f>
        <v>3839966</v>
      </c>
      <c r="H90" s="4">
        <v>2819318</v>
      </c>
      <c r="I90" s="5"/>
      <c r="J90" s="7">
        <v>468231</v>
      </c>
      <c r="K90" s="5"/>
      <c r="L90" s="7">
        <v>552417</v>
      </c>
      <c r="M90" s="5"/>
      <c r="N90" s="4">
        <v>2522706</v>
      </c>
      <c r="O90" s="5"/>
      <c r="P90" s="4">
        <v>1317260</v>
      </c>
      <c r="Q90" s="5"/>
      <c r="R90" s="7">
        <v>0</v>
      </c>
      <c r="AC90" s="6">
        <f t="shared" si="6"/>
        <v>0</v>
      </c>
      <c r="AD90" s="45">
        <f t="shared" si="4"/>
        <v>0</v>
      </c>
    </row>
    <row r="91" spans="3:30" ht="12.75">
      <c r="C91" s="2" t="s">
        <v>40</v>
      </c>
      <c r="H91" s="4"/>
      <c r="I91" s="5"/>
      <c r="J91" s="4"/>
      <c r="K91" s="5"/>
      <c r="L91" s="4"/>
      <c r="M91" s="5"/>
      <c r="N91" s="4"/>
      <c r="O91" s="5"/>
      <c r="P91" s="4" t="s">
        <v>132</v>
      </c>
      <c r="Q91" s="5"/>
      <c r="R91" s="4"/>
      <c r="AC91" s="6">
        <f t="shared" si="6"/>
        <v>0</v>
      </c>
      <c r="AD91" s="45">
        <f t="shared" si="4"/>
        <v>0</v>
      </c>
    </row>
    <row r="92" spans="3:30" ht="12.75">
      <c r="C92" s="19"/>
      <c r="D92" s="2" t="s">
        <v>41</v>
      </c>
      <c r="F92" s="6">
        <f>H92+J92+L92</f>
        <v>5502762</v>
      </c>
      <c r="H92" s="4">
        <v>4754208</v>
      </c>
      <c r="I92" s="5"/>
      <c r="J92" s="4">
        <v>403962</v>
      </c>
      <c r="K92" s="5"/>
      <c r="L92" s="4">
        <v>344592</v>
      </c>
      <c r="M92" s="5"/>
      <c r="N92" s="4">
        <v>4100040</v>
      </c>
      <c r="O92" s="5"/>
      <c r="P92" s="4">
        <v>1685246</v>
      </c>
      <c r="Q92" s="5"/>
      <c r="R92" s="4">
        <v>282524</v>
      </c>
      <c r="AC92" s="6">
        <f t="shared" si="6"/>
        <v>0</v>
      </c>
      <c r="AD92" s="45">
        <f t="shared" si="4"/>
        <v>0</v>
      </c>
    </row>
    <row r="93" spans="3:30" ht="12.75">
      <c r="C93" s="2" t="s">
        <v>25</v>
      </c>
      <c r="F93" s="20">
        <f>H93+J93+L93</f>
        <v>260893</v>
      </c>
      <c r="H93" s="22">
        <v>135503</v>
      </c>
      <c r="I93" s="5"/>
      <c r="J93" s="22">
        <v>0</v>
      </c>
      <c r="K93" s="5"/>
      <c r="L93" s="22">
        <v>125390</v>
      </c>
      <c r="M93" s="5"/>
      <c r="N93" s="22">
        <v>96010</v>
      </c>
      <c r="O93" s="5"/>
      <c r="P93" s="22">
        <v>164883</v>
      </c>
      <c r="Q93" s="5"/>
      <c r="R93" s="22">
        <v>0</v>
      </c>
      <c r="AC93" s="6">
        <f t="shared" si="6"/>
        <v>0</v>
      </c>
      <c r="AD93" s="45">
        <f t="shared" si="4"/>
        <v>0</v>
      </c>
    </row>
    <row r="94" spans="3:30" ht="12.75">
      <c r="C94" s="6"/>
      <c r="D94" s="6"/>
      <c r="E94" s="6"/>
      <c r="AC94" s="6">
        <f t="shared" si="6"/>
        <v>0</v>
      </c>
      <c r="AD94" s="45">
        <f t="shared" si="4"/>
        <v>0</v>
      </c>
    </row>
    <row r="95" spans="3:30" ht="12.75">
      <c r="C95" s="19"/>
      <c r="D95" s="19"/>
      <c r="E95" s="2" t="s">
        <v>18</v>
      </c>
      <c r="F95" s="20">
        <f>SUM(F86:F93)</f>
        <v>22458454</v>
      </c>
      <c r="H95" s="20">
        <f>SUM(H86:H93)</f>
        <v>19044976</v>
      </c>
      <c r="J95" s="20">
        <f>SUM(J86:J93)</f>
        <v>1495106</v>
      </c>
      <c r="L95" s="20">
        <f>SUM(L86:L93)</f>
        <v>1918372</v>
      </c>
      <c r="N95" s="20">
        <f>SUM(N86:N93)</f>
        <v>16410985</v>
      </c>
      <c r="P95" s="20">
        <f>SUM(P86:P93)</f>
        <v>6329993</v>
      </c>
      <c r="R95" s="20">
        <f>SUM(R86:R93)</f>
        <v>282524</v>
      </c>
      <c r="AC95" s="6">
        <f t="shared" si="6"/>
        <v>0</v>
      </c>
      <c r="AD95" s="45">
        <f t="shared" si="4"/>
        <v>0</v>
      </c>
    </row>
    <row r="96" spans="3:30" ht="12.75">
      <c r="C96" s="6"/>
      <c r="D96" s="6"/>
      <c r="E96" s="6"/>
      <c r="AC96" s="6">
        <f t="shared" si="6"/>
        <v>0</v>
      </c>
      <c r="AD96" s="45">
        <f t="shared" si="4"/>
        <v>0</v>
      </c>
    </row>
    <row r="97" spans="2:30" ht="12.75">
      <c r="B97" s="2" t="s">
        <v>11</v>
      </c>
      <c r="C97" s="19"/>
      <c r="D97" s="19"/>
      <c r="E97" s="19"/>
      <c r="AC97" s="6">
        <f t="shared" si="6"/>
        <v>0</v>
      </c>
      <c r="AD97" s="45">
        <f t="shared" si="4"/>
        <v>0</v>
      </c>
    </row>
    <row r="98" spans="3:30" ht="12.75">
      <c r="C98" s="2" t="s">
        <v>362</v>
      </c>
      <c r="F98" s="6">
        <f aca="true" t="shared" si="7" ref="F98:F103">H98+J98+L98</f>
        <v>590047</v>
      </c>
      <c r="H98" s="4">
        <v>19</v>
      </c>
      <c r="I98" s="5"/>
      <c r="J98" s="4">
        <v>1096</v>
      </c>
      <c r="K98" s="5"/>
      <c r="L98" s="4">
        <v>588932</v>
      </c>
      <c r="M98" s="5"/>
      <c r="N98" s="4">
        <v>332644</v>
      </c>
      <c r="O98" s="5"/>
      <c r="P98" s="4">
        <v>257403</v>
      </c>
      <c r="Q98" s="5"/>
      <c r="R98" s="4">
        <v>0</v>
      </c>
      <c r="AC98" s="6">
        <f t="shared" si="6"/>
        <v>0</v>
      </c>
      <c r="AD98" s="45">
        <f t="shared" si="4"/>
        <v>0</v>
      </c>
    </row>
    <row r="99" spans="3:30" ht="12.75">
      <c r="C99" s="2" t="s">
        <v>36</v>
      </c>
      <c r="F99" s="6">
        <f t="shared" si="7"/>
        <v>1423853</v>
      </c>
      <c r="H99" s="4">
        <v>96738</v>
      </c>
      <c r="I99" s="5"/>
      <c r="J99" s="4">
        <v>2590</v>
      </c>
      <c r="K99" s="5"/>
      <c r="L99" s="4">
        <v>1324525</v>
      </c>
      <c r="M99" s="5"/>
      <c r="N99" s="4">
        <v>647607</v>
      </c>
      <c r="O99" s="5"/>
      <c r="P99" s="4">
        <v>776246</v>
      </c>
      <c r="Q99" s="5"/>
      <c r="R99" s="7">
        <v>0</v>
      </c>
      <c r="AC99" s="6">
        <f t="shared" si="6"/>
        <v>0</v>
      </c>
      <c r="AD99" s="45">
        <f t="shared" si="4"/>
        <v>0</v>
      </c>
    </row>
    <row r="100" spans="3:30" ht="12.75">
      <c r="C100" s="2" t="s">
        <v>37</v>
      </c>
      <c r="F100" s="6">
        <f t="shared" si="7"/>
        <v>2988060</v>
      </c>
      <c r="H100" s="4">
        <v>484655</v>
      </c>
      <c r="I100" s="5"/>
      <c r="J100" s="4">
        <v>4268</v>
      </c>
      <c r="K100" s="5"/>
      <c r="L100" s="4">
        <v>2499137</v>
      </c>
      <c r="M100" s="5"/>
      <c r="N100" s="4">
        <v>1610988</v>
      </c>
      <c r="O100" s="5"/>
      <c r="P100" s="4">
        <v>1377072</v>
      </c>
      <c r="Q100" s="5"/>
      <c r="R100" s="7">
        <v>0</v>
      </c>
      <c r="AC100" s="6">
        <f t="shared" si="6"/>
        <v>0</v>
      </c>
      <c r="AD100" s="45">
        <f t="shared" si="4"/>
        <v>0</v>
      </c>
    </row>
    <row r="101" spans="3:30" ht="12.75">
      <c r="C101" s="2" t="s">
        <v>38</v>
      </c>
      <c r="F101" s="6">
        <f t="shared" si="7"/>
        <v>2674330</v>
      </c>
      <c r="H101" s="4">
        <v>515221</v>
      </c>
      <c r="I101" s="5"/>
      <c r="J101" s="4">
        <v>41642</v>
      </c>
      <c r="K101" s="5"/>
      <c r="L101" s="4">
        <v>2117467</v>
      </c>
      <c r="M101" s="5"/>
      <c r="N101" s="4">
        <v>1435747</v>
      </c>
      <c r="O101" s="5"/>
      <c r="P101" s="4">
        <v>1238583</v>
      </c>
      <c r="Q101" s="5"/>
      <c r="R101" s="7">
        <v>0</v>
      </c>
      <c r="AC101" s="6">
        <f t="shared" si="6"/>
        <v>0</v>
      </c>
      <c r="AD101" s="45">
        <f t="shared" si="4"/>
        <v>0</v>
      </c>
    </row>
    <row r="102" spans="3:30" ht="12.75">
      <c r="C102" s="2" t="s">
        <v>39</v>
      </c>
      <c r="E102" s="26"/>
      <c r="F102" s="6">
        <f t="shared" si="7"/>
        <v>6433605</v>
      </c>
      <c r="H102" s="4">
        <v>452545</v>
      </c>
      <c r="I102" s="5"/>
      <c r="J102" s="4">
        <v>51775</v>
      </c>
      <c r="K102" s="5"/>
      <c r="L102" s="4">
        <v>5929285</v>
      </c>
      <c r="M102" s="5"/>
      <c r="N102" s="4">
        <v>3003638</v>
      </c>
      <c r="O102" s="5"/>
      <c r="P102" s="4">
        <v>3429967</v>
      </c>
      <c r="Q102" s="5"/>
      <c r="R102" s="7">
        <v>0</v>
      </c>
      <c r="AC102" s="6">
        <f t="shared" si="6"/>
        <v>0</v>
      </c>
      <c r="AD102" s="45">
        <f t="shared" si="4"/>
        <v>0</v>
      </c>
    </row>
    <row r="103" spans="3:30" ht="12.75">
      <c r="C103" s="2" t="s">
        <v>26</v>
      </c>
      <c r="F103" s="6">
        <f t="shared" si="7"/>
        <v>675647</v>
      </c>
      <c r="H103" s="4">
        <v>351218</v>
      </c>
      <c r="I103" s="5"/>
      <c r="J103" s="7">
        <v>61969</v>
      </c>
      <c r="K103" s="5"/>
      <c r="L103" s="7">
        <v>262460</v>
      </c>
      <c r="M103" s="5"/>
      <c r="N103" s="4">
        <v>400018</v>
      </c>
      <c r="O103" s="5"/>
      <c r="P103" s="4">
        <v>275629</v>
      </c>
      <c r="Q103" s="5"/>
      <c r="R103" s="7">
        <v>0</v>
      </c>
      <c r="AC103" s="6">
        <f t="shared" si="6"/>
        <v>0</v>
      </c>
      <c r="AD103" s="45">
        <f t="shared" si="4"/>
        <v>0</v>
      </c>
    </row>
    <row r="104" spans="3:30" ht="12.75">
      <c r="C104" s="2" t="s">
        <v>42</v>
      </c>
      <c r="H104" s="4" t="s">
        <v>132</v>
      </c>
      <c r="I104" s="5"/>
      <c r="J104" s="4"/>
      <c r="K104" s="5"/>
      <c r="L104" s="4"/>
      <c r="M104" s="5"/>
      <c r="N104" s="4"/>
      <c r="O104" s="5"/>
      <c r="P104" s="4"/>
      <c r="Q104" s="5"/>
      <c r="R104" s="4"/>
      <c r="AC104" s="6">
        <f t="shared" si="6"/>
        <v>0</v>
      </c>
      <c r="AD104" s="45">
        <f t="shared" si="4"/>
        <v>0</v>
      </c>
    </row>
    <row r="105" spans="3:30" ht="12.75">
      <c r="C105" s="19"/>
      <c r="D105" s="2" t="s">
        <v>41</v>
      </c>
      <c r="F105" s="3">
        <f>H105+J105+L105</f>
        <v>3816677</v>
      </c>
      <c r="H105" s="5">
        <v>218936</v>
      </c>
      <c r="I105" s="5"/>
      <c r="J105" s="5">
        <v>5404</v>
      </c>
      <c r="K105" s="5"/>
      <c r="L105" s="5">
        <v>3592337</v>
      </c>
      <c r="M105" s="5"/>
      <c r="N105" s="5">
        <v>1881389</v>
      </c>
      <c r="O105" s="5"/>
      <c r="P105" s="5">
        <v>1935288</v>
      </c>
      <c r="Q105" s="5"/>
      <c r="R105" s="5">
        <v>0</v>
      </c>
      <c r="AC105" s="6">
        <f t="shared" si="6"/>
        <v>0</v>
      </c>
      <c r="AD105" s="45">
        <f t="shared" si="4"/>
        <v>0</v>
      </c>
    </row>
    <row r="106" spans="3:30" ht="12.75">
      <c r="C106" s="2" t="s">
        <v>25</v>
      </c>
      <c r="D106" s="19"/>
      <c r="F106" s="20">
        <f>H106+J106+L106</f>
        <v>0</v>
      </c>
      <c r="H106" s="22">
        <v>0</v>
      </c>
      <c r="I106" s="5"/>
      <c r="J106" s="22">
        <v>0</v>
      </c>
      <c r="K106" s="5"/>
      <c r="L106" s="22">
        <v>0</v>
      </c>
      <c r="M106" s="5"/>
      <c r="N106" s="22">
        <v>0</v>
      </c>
      <c r="O106" s="5"/>
      <c r="P106" s="22">
        <v>0</v>
      </c>
      <c r="Q106" s="5"/>
      <c r="R106" s="22"/>
      <c r="AC106" s="6">
        <f t="shared" si="6"/>
        <v>0</v>
      </c>
      <c r="AD106" s="45">
        <f t="shared" si="4"/>
        <v>0</v>
      </c>
    </row>
    <row r="107" spans="3:30" ht="12.75">
      <c r="C107" s="6"/>
      <c r="D107" s="6"/>
      <c r="E107" s="6"/>
      <c r="AC107" s="6">
        <f t="shared" si="6"/>
        <v>0</v>
      </c>
      <c r="AD107" s="45">
        <f t="shared" si="4"/>
        <v>0</v>
      </c>
    </row>
    <row r="108" spans="3:30" ht="12.75">
      <c r="C108" s="19"/>
      <c r="D108" s="19"/>
      <c r="E108" s="2" t="s">
        <v>18</v>
      </c>
      <c r="F108" s="20">
        <f>SUM(F98:F106)</f>
        <v>18602219</v>
      </c>
      <c r="H108" s="20">
        <f>SUM(H98:H106)</f>
        <v>2119332</v>
      </c>
      <c r="J108" s="20">
        <f>SUM(J98:J106)</f>
        <v>168744</v>
      </c>
      <c r="L108" s="20">
        <f>SUM(L98:L106)</f>
        <v>16314143</v>
      </c>
      <c r="N108" s="20">
        <f>SUM(N98:N106)</f>
        <v>9312031</v>
      </c>
      <c r="P108" s="20">
        <f>SUM(P98:P106)</f>
        <v>9290188</v>
      </c>
      <c r="R108" s="20">
        <f>SUM(R98:R106)</f>
        <v>0</v>
      </c>
      <c r="AC108" s="6">
        <f t="shared" si="6"/>
        <v>0</v>
      </c>
      <c r="AD108" s="45">
        <f t="shared" si="4"/>
        <v>0</v>
      </c>
    </row>
    <row r="109" spans="3:30" ht="12.75">
      <c r="C109" s="19"/>
      <c r="D109" s="19"/>
      <c r="F109" s="3"/>
      <c r="H109" s="3"/>
      <c r="J109" s="3"/>
      <c r="L109" s="3"/>
      <c r="N109" s="3"/>
      <c r="P109" s="3"/>
      <c r="R109" s="3"/>
      <c r="AD109" s="45">
        <f t="shared" si="4"/>
        <v>0</v>
      </c>
    </row>
    <row r="110" spans="2:30" ht="12.75">
      <c r="B110" s="2" t="s">
        <v>12</v>
      </c>
      <c r="C110" s="19"/>
      <c r="D110" s="19"/>
      <c r="E110" s="19"/>
      <c r="AC110" s="6">
        <f>N110+P110-R110-F110</f>
        <v>0</v>
      </c>
      <c r="AD110" s="45">
        <f t="shared" si="4"/>
        <v>0</v>
      </c>
    </row>
    <row r="111" spans="3:30" ht="12.75">
      <c r="C111" s="19" t="s">
        <v>398</v>
      </c>
      <c r="D111" s="19"/>
      <c r="F111" s="20">
        <f>H111+J111+L111</f>
        <v>260470</v>
      </c>
      <c r="H111" s="22">
        <v>254628</v>
      </c>
      <c r="I111" s="5"/>
      <c r="J111" s="22">
        <v>0</v>
      </c>
      <c r="K111" s="5"/>
      <c r="L111" s="24">
        <v>5842</v>
      </c>
      <c r="M111" s="5"/>
      <c r="N111" s="22">
        <v>184363</v>
      </c>
      <c r="O111" s="5"/>
      <c r="P111" s="22">
        <v>76107</v>
      </c>
      <c r="Q111" s="5"/>
      <c r="R111" s="24">
        <v>0</v>
      </c>
      <c r="AC111" s="6">
        <f t="shared" si="6"/>
        <v>0</v>
      </c>
      <c r="AD111" s="45">
        <f t="shared" si="4"/>
        <v>0</v>
      </c>
    </row>
    <row r="112" spans="7:30" s="27" customFormat="1" ht="12.75">
      <c r="G112" s="28"/>
      <c r="I112" s="28"/>
      <c r="K112" s="28"/>
      <c r="M112" s="28"/>
      <c r="O112" s="28"/>
      <c r="Q112" s="28"/>
      <c r="AC112" s="6">
        <f>N112+P112-R112-F112</f>
        <v>0</v>
      </c>
      <c r="AD112" s="45">
        <f t="shared" si="4"/>
        <v>0</v>
      </c>
    </row>
    <row r="113" spans="2:30" ht="12.75">
      <c r="B113" s="2" t="s">
        <v>14</v>
      </c>
      <c r="C113" s="19"/>
      <c r="D113" s="19"/>
      <c r="E113" s="19"/>
      <c r="AC113" s="6">
        <f>N113+P113-R113-F113</f>
        <v>0</v>
      </c>
      <c r="AD113" s="45">
        <f t="shared" si="4"/>
        <v>0</v>
      </c>
    </row>
    <row r="114" spans="3:30" ht="12.75">
      <c r="C114" s="2" t="s">
        <v>15</v>
      </c>
      <c r="F114" s="6">
        <f>H114+J114+L114</f>
        <v>2004396</v>
      </c>
      <c r="G114" s="21"/>
      <c r="H114" s="4">
        <v>1553600</v>
      </c>
      <c r="I114" s="23"/>
      <c r="J114" s="4">
        <v>155557</v>
      </c>
      <c r="K114" s="23"/>
      <c r="L114" s="4">
        <v>295239</v>
      </c>
      <c r="M114" s="23"/>
      <c r="N114" s="4">
        <v>1342794</v>
      </c>
      <c r="O114" s="23"/>
      <c r="P114" s="4">
        <v>931047</v>
      </c>
      <c r="Q114" s="23"/>
      <c r="R114" s="4">
        <v>269445</v>
      </c>
      <c r="AC114" s="6">
        <f>N114+P114-R114-F114</f>
        <v>0</v>
      </c>
      <c r="AD114" s="45">
        <f t="shared" si="4"/>
        <v>0</v>
      </c>
    </row>
    <row r="115" spans="3:30" ht="12.75">
      <c r="C115" s="2" t="s">
        <v>27</v>
      </c>
      <c r="F115" s="6">
        <f>H115+J115+L115</f>
        <v>955923</v>
      </c>
      <c r="H115" s="4">
        <v>469660</v>
      </c>
      <c r="I115" s="5"/>
      <c r="J115" s="4">
        <v>413316</v>
      </c>
      <c r="K115" s="5"/>
      <c r="L115" s="4">
        <v>72947</v>
      </c>
      <c r="M115" s="5"/>
      <c r="N115" s="4">
        <v>657074</v>
      </c>
      <c r="O115" s="5"/>
      <c r="P115" s="4">
        <v>298849</v>
      </c>
      <c r="Q115" s="5"/>
      <c r="R115" s="7">
        <v>0</v>
      </c>
      <c r="AC115" s="6">
        <f t="shared" si="6"/>
        <v>0</v>
      </c>
      <c r="AD115" s="45">
        <f t="shared" si="4"/>
        <v>0</v>
      </c>
    </row>
    <row r="116" spans="3:30" ht="12.75">
      <c r="C116" s="2" t="s">
        <v>43</v>
      </c>
      <c r="F116" s="3">
        <f>H116+J116+L116</f>
        <v>495108</v>
      </c>
      <c r="H116" s="5">
        <v>396596</v>
      </c>
      <c r="I116" s="5"/>
      <c r="J116" s="5">
        <v>44905</v>
      </c>
      <c r="K116" s="5"/>
      <c r="L116" s="5">
        <v>53607</v>
      </c>
      <c r="M116" s="5"/>
      <c r="N116" s="5">
        <v>321217</v>
      </c>
      <c r="O116" s="5"/>
      <c r="P116" s="5">
        <v>173891</v>
      </c>
      <c r="Q116" s="5"/>
      <c r="R116" s="5">
        <v>0</v>
      </c>
      <c r="AC116" s="6">
        <f t="shared" si="6"/>
        <v>0</v>
      </c>
      <c r="AD116" s="45">
        <f t="shared" si="4"/>
        <v>0</v>
      </c>
    </row>
    <row r="117" spans="3:30" ht="12.75">
      <c r="C117" s="19" t="s">
        <v>44</v>
      </c>
      <c r="D117" s="19"/>
      <c r="F117" s="20">
        <f>H117+J117+L117</f>
        <v>441677</v>
      </c>
      <c r="H117" s="22">
        <v>214627</v>
      </c>
      <c r="I117" s="5"/>
      <c r="J117" s="22">
        <v>189941</v>
      </c>
      <c r="K117" s="5"/>
      <c r="L117" s="24">
        <v>37109</v>
      </c>
      <c r="M117" s="5"/>
      <c r="N117" s="22">
        <v>266415</v>
      </c>
      <c r="O117" s="5"/>
      <c r="P117" s="22">
        <v>175262</v>
      </c>
      <c r="Q117" s="5"/>
      <c r="R117" s="24">
        <v>0</v>
      </c>
      <c r="AC117" s="6">
        <f t="shared" si="6"/>
        <v>0</v>
      </c>
      <c r="AD117" s="45">
        <f t="shared" si="4"/>
        <v>0</v>
      </c>
    </row>
    <row r="118" spans="7:30" s="27" customFormat="1" ht="12.75">
      <c r="G118" s="28"/>
      <c r="I118" s="28"/>
      <c r="K118" s="28"/>
      <c r="M118" s="28"/>
      <c r="O118" s="28"/>
      <c r="Q118" s="28"/>
      <c r="AC118" s="6">
        <f t="shared" si="6"/>
        <v>0</v>
      </c>
      <c r="AD118" s="45">
        <f t="shared" si="4"/>
        <v>0</v>
      </c>
    </row>
    <row r="119" spans="3:30" ht="12.75">
      <c r="C119" s="19"/>
      <c r="D119" s="19"/>
      <c r="E119" s="2" t="s">
        <v>18</v>
      </c>
      <c r="F119" s="20">
        <f>SUM(F114:F117)</f>
        <v>3897104</v>
      </c>
      <c r="H119" s="20">
        <f>SUM(H114:H117)</f>
        <v>2634483</v>
      </c>
      <c r="J119" s="20">
        <f>SUM(J114:J117)</f>
        <v>803719</v>
      </c>
      <c r="L119" s="20">
        <f>SUM(L114:L117)</f>
        <v>458902</v>
      </c>
      <c r="N119" s="20">
        <f>SUM(N114:N117)</f>
        <v>2587500</v>
      </c>
      <c r="P119" s="20">
        <f>SUM(P114:P117)</f>
        <v>1579049</v>
      </c>
      <c r="R119" s="20">
        <f>SUM(R114:R117)</f>
        <v>269445</v>
      </c>
      <c r="AC119" s="6">
        <f t="shared" si="6"/>
        <v>0</v>
      </c>
      <c r="AD119" s="45">
        <f t="shared" si="4"/>
        <v>0</v>
      </c>
    </row>
    <row r="120" spans="3:30" ht="12.75">
      <c r="C120" s="6"/>
      <c r="D120" s="6"/>
      <c r="E120" s="6"/>
      <c r="AC120" s="6">
        <f t="shared" si="6"/>
        <v>0</v>
      </c>
      <c r="AD120" s="45">
        <f t="shared" si="4"/>
        <v>0</v>
      </c>
    </row>
    <row r="121" spans="3:30" ht="12.75">
      <c r="C121" s="19"/>
      <c r="D121" s="19"/>
      <c r="E121" s="2" t="s">
        <v>45</v>
      </c>
      <c r="F121" s="20">
        <f>H121+J121+L121</f>
        <v>45218247</v>
      </c>
      <c r="H121" s="20">
        <f>H119+H111+H108+H95</f>
        <v>24053419</v>
      </c>
      <c r="I121" s="3">
        <f>I119+I108+I95</f>
        <v>0</v>
      </c>
      <c r="J121" s="20">
        <f>J119+J111+J108+J95</f>
        <v>2467569</v>
      </c>
      <c r="K121" s="3">
        <f>K119+K108+K95</f>
        <v>0</v>
      </c>
      <c r="L121" s="20">
        <f>L119+L111+L108+L95</f>
        <v>18697259</v>
      </c>
      <c r="M121" s="3">
        <f>M119+M108+M95</f>
        <v>0</v>
      </c>
      <c r="N121" s="20">
        <f>N119+N111+N108+N95</f>
        <v>28494879</v>
      </c>
      <c r="O121" s="3">
        <f>O119+O108+O95</f>
        <v>0</v>
      </c>
      <c r="P121" s="20">
        <f>P119+P111+P108+P95</f>
        <v>17275337</v>
      </c>
      <c r="Q121" s="3">
        <f>Q119+Q108+Q95</f>
        <v>0</v>
      </c>
      <c r="R121" s="20">
        <f>R119+R111+R108+R95</f>
        <v>551969</v>
      </c>
      <c r="AC121" s="6">
        <f t="shared" si="6"/>
        <v>0</v>
      </c>
      <c r="AD121" s="45">
        <f t="shared" si="4"/>
        <v>0</v>
      </c>
    </row>
    <row r="122" spans="3:30" ht="12.75">
      <c r="C122" s="6"/>
      <c r="D122" s="6"/>
      <c r="E122" s="6"/>
      <c r="AC122" s="6">
        <f t="shared" si="6"/>
        <v>0</v>
      </c>
      <c r="AD122" s="45">
        <f t="shared" si="4"/>
        <v>0</v>
      </c>
    </row>
    <row r="123" spans="1:30" ht="12.75">
      <c r="A123" s="18" t="s">
        <v>406</v>
      </c>
      <c r="B123" s="18"/>
      <c r="C123" s="19"/>
      <c r="D123" s="19"/>
      <c r="E123" s="19"/>
      <c r="AC123" s="6">
        <f t="shared" si="6"/>
        <v>0</v>
      </c>
      <c r="AD123" s="45">
        <f t="shared" si="4"/>
        <v>0</v>
      </c>
    </row>
    <row r="124" spans="3:30" ht="12.75">
      <c r="C124" s="6"/>
      <c r="D124" s="6"/>
      <c r="E124" s="6"/>
      <c r="AC124" s="6">
        <f t="shared" si="6"/>
        <v>0</v>
      </c>
      <c r="AD124" s="45">
        <f t="shared" si="4"/>
        <v>0</v>
      </c>
    </row>
    <row r="125" spans="2:30" ht="12.75">
      <c r="B125" s="2" t="s">
        <v>10</v>
      </c>
      <c r="C125" s="19"/>
      <c r="D125" s="19"/>
      <c r="E125" s="19"/>
      <c r="AC125" s="6">
        <f t="shared" si="6"/>
        <v>0</v>
      </c>
      <c r="AD125" s="45">
        <f t="shared" si="4"/>
        <v>0</v>
      </c>
    </row>
    <row r="126" spans="3:30" ht="12.75">
      <c r="C126" s="2" t="s">
        <v>391</v>
      </c>
      <c r="F126" s="6">
        <f aca="true" t="shared" si="8" ref="F126:F132">H126+J126+L126</f>
        <v>25847</v>
      </c>
      <c r="H126" s="4">
        <v>25847</v>
      </c>
      <c r="I126" s="5"/>
      <c r="J126" s="4">
        <v>0</v>
      </c>
      <c r="K126" s="5"/>
      <c r="L126" s="4">
        <v>0</v>
      </c>
      <c r="M126" s="5"/>
      <c r="N126" s="4">
        <v>18046</v>
      </c>
      <c r="O126" s="5"/>
      <c r="P126" s="4">
        <v>7801</v>
      </c>
      <c r="Q126" s="5"/>
      <c r="R126" s="7">
        <v>0</v>
      </c>
      <c r="AC126" s="6">
        <f t="shared" si="6"/>
        <v>0</v>
      </c>
      <c r="AD126" s="45">
        <f t="shared" si="4"/>
        <v>0</v>
      </c>
    </row>
    <row r="127" spans="3:30" ht="12.75">
      <c r="C127" s="2" t="s">
        <v>46</v>
      </c>
      <c r="F127" s="6">
        <f>H127+J127+L127</f>
        <v>2022816</v>
      </c>
      <c r="H127" s="4">
        <v>1763623</v>
      </c>
      <c r="I127" s="5"/>
      <c r="J127" s="4">
        <v>86485</v>
      </c>
      <c r="K127" s="5"/>
      <c r="L127" s="4">
        <v>172708</v>
      </c>
      <c r="M127" s="5"/>
      <c r="N127" s="4">
        <v>1526721</v>
      </c>
      <c r="O127" s="5"/>
      <c r="P127" s="4">
        <v>496865</v>
      </c>
      <c r="Q127" s="5"/>
      <c r="R127" s="7">
        <v>770</v>
      </c>
      <c r="AC127" s="6">
        <f>N127+P127-R127-F127</f>
        <v>0</v>
      </c>
      <c r="AD127" s="45">
        <f t="shared" si="4"/>
        <v>0</v>
      </c>
    </row>
    <row r="128" spans="3:30" ht="12.75">
      <c r="C128" s="2" t="s">
        <v>47</v>
      </c>
      <c r="F128" s="6">
        <f t="shared" si="8"/>
        <v>3340371</v>
      </c>
      <c r="H128" s="4">
        <v>3165952</v>
      </c>
      <c r="I128" s="5"/>
      <c r="J128" s="4">
        <v>84835</v>
      </c>
      <c r="K128" s="5"/>
      <c r="L128" s="4">
        <v>89584</v>
      </c>
      <c r="M128" s="5"/>
      <c r="N128" s="4">
        <v>2571063</v>
      </c>
      <c r="O128" s="5"/>
      <c r="P128" s="4">
        <v>769308</v>
      </c>
      <c r="Q128" s="5"/>
      <c r="R128" s="7">
        <v>0</v>
      </c>
      <c r="AC128" s="6">
        <f t="shared" si="6"/>
        <v>0</v>
      </c>
      <c r="AD128" s="45">
        <f t="shared" si="4"/>
        <v>0</v>
      </c>
    </row>
    <row r="129" spans="3:30" ht="12.75">
      <c r="C129" s="2" t="s">
        <v>48</v>
      </c>
      <c r="F129" s="6">
        <f t="shared" si="8"/>
        <v>1110783</v>
      </c>
      <c r="H129" s="4">
        <v>973182</v>
      </c>
      <c r="I129" s="5"/>
      <c r="J129" s="7">
        <v>3914</v>
      </c>
      <c r="K129" s="5"/>
      <c r="L129" s="4">
        <v>133687</v>
      </c>
      <c r="M129" s="5"/>
      <c r="N129" s="4">
        <v>265819</v>
      </c>
      <c r="O129" s="5"/>
      <c r="P129" s="4">
        <v>844964</v>
      </c>
      <c r="Q129" s="5"/>
      <c r="R129" s="7">
        <v>0</v>
      </c>
      <c r="AC129" s="6">
        <f t="shared" si="6"/>
        <v>0</v>
      </c>
      <c r="AD129" s="45">
        <f t="shared" si="4"/>
        <v>0</v>
      </c>
    </row>
    <row r="130" spans="3:30" ht="12.75">
      <c r="C130" s="2" t="s">
        <v>49</v>
      </c>
      <c r="F130" s="6">
        <f t="shared" si="8"/>
        <v>2565470</v>
      </c>
      <c r="H130" s="4">
        <v>2297811</v>
      </c>
      <c r="I130" s="5"/>
      <c r="J130" s="4">
        <v>127522</v>
      </c>
      <c r="K130" s="5"/>
      <c r="L130" s="4">
        <v>140137</v>
      </c>
      <c r="M130" s="5"/>
      <c r="N130" s="4">
        <v>1883619</v>
      </c>
      <c r="O130" s="5"/>
      <c r="P130" s="4">
        <v>681896</v>
      </c>
      <c r="Q130" s="5"/>
      <c r="R130" s="7">
        <v>45</v>
      </c>
      <c r="AC130" s="6">
        <f t="shared" si="6"/>
        <v>0</v>
      </c>
      <c r="AD130" s="45">
        <f t="shared" si="4"/>
        <v>0</v>
      </c>
    </row>
    <row r="131" spans="3:30" ht="12.75">
      <c r="C131" s="2" t="s">
        <v>50</v>
      </c>
      <c r="F131" s="6">
        <f t="shared" si="8"/>
        <v>2891067</v>
      </c>
      <c r="H131" s="4">
        <v>2830772</v>
      </c>
      <c r="I131" s="5"/>
      <c r="J131" s="4">
        <v>41684</v>
      </c>
      <c r="K131" s="5"/>
      <c r="L131" s="4">
        <v>18611</v>
      </c>
      <c r="M131" s="5"/>
      <c r="N131" s="4">
        <v>2356830</v>
      </c>
      <c r="O131" s="5"/>
      <c r="P131" s="4">
        <v>534237</v>
      </c>
      <c r="Q131" s="5"/>
      <c r="R131" s="7">
        <v>0</v>
      </c>
      <c r="AC131" s="6">
        <f t="shared" si="6"/>
        <v>0</v>
      </c>
      <c r="AD131" s="45">
        <f t="shared" si="4"/>
        <v>0</v>
      </c>
    </row>
    <row r="132" spans="3:30" ht="12.75">
      <c r="C132" s="2" t="s">
        <v>25</v>
      </c>
      <c r="F132" s="20">
        <f t="shared" si="8"/>
        <v>795027</v>
      </c>
      <c r="H132" s="22">
        <v>310971</v>
      </c>
      <c r="I132" s="5"/>
      <c r="J132" s="22">
        <v>369811</v>
      </c>
      <c r="K132" s="5"/>
      <c r="L132" s="22">
        <v>114245</v>
      </c>
      <c r="M132" s="5"/>
      <c r="N132" s="22">
        <v>256282</v>
      </c>
      <c r="O132" s="5"/>
      <c r="P132" s="22">
        <v>539795</v>
      </c>
      <c r="Q132" s="5"/>
      <c r="R132" s="22">
        <v>1050</v>
      </c>
      <c r="AC132" s="6">
        <f t="shared" si="6"/>
        <v>0</v>
      </c>
      <c r="AD132" s="45">
        <f t="shared" si="4"/>
        <v>0</v>
      </c>
    </row>
    <row r="133" spans="3:30" ht="12.75">
      <c r="C133" s="6"/>
      <c r="D133" s="6"/>
      <c r="E133" s="6"/>
      <c r="AC133" s="6">
        <f t="shared" si="6"/>
        <v>0</v>
      </c>
      <c r="AD133" s="45">
        <f t="shared" si="4"/>
        <v>0</v>
      </c>
    </row>
    <row r="134" spans="3:30" ht="12.75">
      <c r="C134" s="19"/>
      <c r="D134" s="19"/>
      <c r="E134" s="2" t="s">
        <v>18</v>
      </c>
      <c r="F134" s="20">
        <f>H134+J134+L134</f>
        <v>12751381</v>
      </c>
      <c r="H134" s="20">
        <f>SUM(H126:H132)</f>
        <v>11368158</v>
      </c>
      <c r="J134" s="20">
        <f>SUM(J126:J132)</f>
        <v>714251</v>
      </c>
      <c r="L134" s="20">
        <f>SUM(L126:L132)</f>
        <v>668972</v>
      </c>
      <c r="N134" s="20">
        <f>SUM(N126:N132)</f>
        <v>8878380</v>
      </c>
      <c r="P134" s="20">
        <f>SUM(P126:P132)</f>
        <v>3874866</v>
      </c>
      <c r="R134" s="20">
        <f>SUM(R126:R132)</f>
        <v>1865</v>
      </c>
      <c r="AC134" s="6">
        <f t="shared" si="6"/>
        <v>0</v>
      </c>
      <c r="AD134" s="45">
        <f t="shared" si="4"/>
        <v>0</v>
      </c>
    </row>
    <row r="135" spans="3:30" ht="12.75">
      <c r="C135" s="6"/>
      <c r="D135" s="6"/>
      <c r="E135" s="6"/>
      <c r="AC135" s="6">
        <f t="shared" si="6"/>
        <v>0</v>
      </c>
      <c r="AD135" s="45">
        <f t="shared" si="4"/>
        <v>0</v>
      </c>
    </row>
    <row r="136" spans="2:30" ht="12.75">
      <c r="B136" s="2" t="s">
        <v>11</v>
      </c>
      <c r="C136" s="19"/>
      <c r="D136" s="19"/>
      <c r="E136" s="19"/>
      <c r="AC136" s="6">
        <f t="shared" si="6"/>
        <v>0</v>
      </c>
      <c r="AD136" s="45">
        <f t="shared" si="4"/>
        <v>0</v>
      </c>
    </row>
    <row r="137" spans="3:30" ht="12.75">
      <c r="C137" s="2" t="s">
        <v>404</v>
      </c>
      <c r="F137" s="20">
        <f>H137+J137+L137</f>
        <v>79310</v>
      </c>
      <c r="H137" s="22">
        <v>74311</v>
      </c>
      <c r="I137" s="5"/>
      <c r="J137" s="22">
        <v>4999</v>
      </c>
      <c r="K137" s="5" t="s">
        <v>132</v>
      </c>
      <c r="L137" s="24">
        <v>0</v>
      </c>
      <c r="M137" s="5"/>
      <c r="N137" s="24">
        <v>2236</v>
      </c>
      <c r="O137" s="5"/>
      <c r="P137" s="22">
        <v>77074</v>
      </c>
      <c r="Q137" s="5"/>
      <c r="R137" s="24">
        <v>0</v>
      </c>
      <c r="AC137" s="6">
        <f t="shared" si="6"/>
        <v>0</v>
      </c>
      <c r="AD137" s="45">
        <f aca="true" t="shared" si="9" ref="AD137:AD200">+N137+P137-R137-F137</f>
        <v>0</v>
      </c>
    </row>
    <row r="138" spans="6:30" ht="12.75">
      <c r="F138" s="3"/>
      <c r="H138" s="5"/>
      <c r="I138" s="5"/>
      <c r="J138" s="5"/>
      <c r="K138" s="5"/>
      <c r="L138" s="25"/>
      <c r="M138" s="5"/>
      <c r="N138" s="25"/>
      <c r="O138" s="5"/>
      <c r="P138" s="5"/>
      <c r="Q138" s="5"/>
      <c r="R138" s="25"/>
      <c r="AC138" s="6">
        <f t="shared" si="6"/>
        <v>0</v>
      </c>
      <c r="AD138" s="45">
        <f t="shared" si="9"/>
        <v>0</v>
      </c>
    </row>
    <row r="139" spans="2:30" ht="12.75">
      <c r="B139" s="2" t="s">
        <v>12</v>
      </c>
      <c r="C139" s="19"/>
      <c r="D139" s="19"/>
      <c r="E139" s="19"/>
      <c r="AC139" s="6">
        <f t="shared" si="6"/>
        <v>0</v>
      </c>
      <c r="AD139" s="45">
        <f t="shared" si="9"/>
        <v>0</v>
      </c>
    </row>
    <row r="140" spans="3:30" ht="12.75">
      <c r="C140" s="2" t="s">
        <v>13</v>
      </c>
      <c r="F140" s="20">
        <f>H140+J140+L140</f>
        <v>10668</v>
      </c>
      <c r="H140" s="22">
        <v>10668</v>
      </c>
      <c r="I140" s="5"/>
      <c r="J140" s="22">
        <v>0</v>
      </c>
      <c r="K140" s="5"/>
      <c r="L140" s="22">
        <v>0</v>
      </c>
      <c r="M140" s="5"/>
      <c r="N140" s="22">
        <v>9321</v>
      </c>
      <c r="O140" s="5"/>
      <c r="P140" s="22">
        <v>1347</v>
      </c>
      <c r="Q140" s="5"/>
      <c r="R140" s="24">
        <v>0</v>
      </c>
      <c r="AC140" s="6">
        <f t="shared" si="6"/>
        <v>0</v>
      </c>
      <c r="AD140" s="45">
        <f t="shared" si="9"/>
        <v>0</v>
      </c>
    </row>
    <row r="141" spans="3:30" ht="12.75">
      <c r="C141" s="6"/>
      <c r="D141" s="6"/>
      <c r="E141" s="6"/>
      <c r="N141" s="6" t="s">
        <v>132</v>
      </c>
      <c r="AC141" s="6">
        <f t="shared" si="6"/>
        <v>0</v>
      </c>
      <c r="AD141" s="45">
        <f t="shared" si="9"/>
        <v>0</v>
      </c>
    </row>
    <row r="142" spans="2:30" ht="12.75">
      <c r="B142" s="2" t="s">
        <v>14</v>
      </c>
      <c r="C142" s="19"/>
      <c r="D142" s="19"/>
      <c r="E142" s="19"/>
      <c r="AC142" s="6">
        <f t="shared" si="6"/>
        <v>0</v>
      </c>
      <c r="AD142" s="45">
        <f t="shared" si="9"/>
        <v>0</v>
      </c>
    </row>
    <row r="143" spans="3:30" ht="12.75">
      <c r="C143" s="2" t="s">
        <v>15</v>
      </c>
      <c r="F143" s="6">
        <f aca="true" t="shared" si="10" ref="F143:F149">H143+J143+L143</f>
        <v>1752713</v>
      </c>
      <c r="H143" s="4">
        <v>1669707</v>
      </c>
      <c r="I143" s="5"/>
      <c r="J143" s="4">
        <v>-5651</v>
      </c>
      <c r="K143" s="5"/>
      <c r="L143" s="4">
        <v>88657</v>
      </c>
      <c r="M143" s="5"/>
      <c r="N143" s="4">
        <v>1259597</v>
      </c>
      <c r="O143" s="5"/>
      <c r="P143" s="4">
        <v>502121</v>
      </c>
      <c r="Q143" s="5"/>
      <c r="R143" s="7">
        <v>9005</v>
      </c>
      <c r="AC143" s="6">
        <f t="shared" si="6"/>
        <v>0</v>
      </c>
      <c r="AD143" s="45">
        <f t="shared" si="9"/>
        <v>0</v>
      </c>
    </row>
    <row r="144" spans="3:30" ht="12.75">
      <c r="C144" s="2" t="s">
        <v>27</v>
      </c>
      <c r="F144" s="6">
        <f t="shared" si="10"/>
        <v>280159</v>
      </c>
      <c r="H144" s="4">
        <v>120002</v>
      </c>
      <c r="I144" s="5"/>
      <c r="J144" s="4">
        <v>158650</v>
      </c>
      <c r="K144" s="5"/>
      <c r="L144" s="4">
        <v>1507</v>
      </c>
      <c r="M144" s="5"/>
      <c r="N144" s="4">
        <v>220132</v>
      </c>
      <c r="O144" s="5"/>
      <c r="P144" s="4">
        <v>60027</v>
      </c>
      <c r="Q144" s="5"/>
      <c r="R144" s="7">
        <v>0</v>
      </c>
      <c r="AC144" s="6">
        <f t="shared" si="6"/>
        <v>0</v>
      </c>
      <c r="AD144" s="45">
        <f t="shared" si="9"/>
        <v>0</v>
      </c>
    </row>
    <row r="145" spans="3:30" ht="12.75">
      <c r="C145" s="2" t="s">
        <v>51</v>
      </c>
      <c r="F145" s="6">
        <f t="shared" si="10"/>
        <v>130042</v>
      </c>
      <c r="H145" s="4">
        <v>68596</v>
      </c>
      <c r="I145" s="5"/>
      <c r="J145" s="7">
        <v>0</v>
      </c>
      <c r="K145" s="5"/>
      <c r="L145" s="4">
        <v>61446</v>
      </c>
      <c r="M145" s="5"/>
      <c r="N145" s="4">
        <v>47796</v>
      </c>
      <c r="O145" s="5"/>
      <c r="P145" s="4">
        <v>82246</v>
      </c>
      <c r="Q145" s="5"/>
      <c r="R145" s="7">
        <v>0</v>
      </c>
      <c r="AC145" s="6">
        <f t="shared" si="6"/>
        <v>0</v>
      </c>
      <c r="AD145" s="45">
        <f t="shared" si="9"/>
        <v>0</v>
      </c>
    </row>
    <row r="146" spans="3:30" ht="12.75">
      <c r="C146" s="2" t="s">
        <v>52</v>
      </c>
      <c r="F146" s="6">
        <f t="shared" si="10"/>
        <v>34717</v>
      </c>
      <c r="H146" s="4">
        <v>29999</v>
      </c>
      <c r="I146" s="5"/>
      <c r="J146" s="4">
        <v>1955</v>
      </c>
      <c r="K146" s="5"/>
      <c r="L146" s="4">
        <v>2763</v>
      </c>
      <c r="M146" s="5"/>
      <c r="N146" s="4">
        <v>14903</v>
      </c>
      <c r="O146" s="5"/>
      <c r="P146" s="4">
        <v>19814</v>
      </c>
      <c r="Q146" s="5"/>
      <c r="R146" s="7">
        <v>0</v>
      </c>
      <c r="AC146" s="6">
        <f t="shared" si="6"/>
        <v>0</v>
      </c>
      <c r="AD146" s="45">
        <f t="shared" si="9"/>
        <v>0</v>
      </c>
    </row>
    <row r="147" spans="3:30" ht="12.75">
      <c r="C147" s="2" t="s">
        <v>53</v>
      </c>
      <c r="F147" s="6">
        <f t="shared" si="10"/>
        <v>1223501</v>
      </c>
      <c r="H147" s="4">
        <v>1171230</v>
      </c>
      <c r="I147" s="5"/>
      <c r="J147" s="4">
        <v>34483</v>
      </c>
      <c r="K147" s="5"/>
      <c r="L147" s="4">
        <v>17788</v>
      </c>
      <c r="M147" s="5"/>
      <c r="N147" s="4">
        <v>843169</v>
      </c>
      <c r="O147" s="5"/>
      <c r="P147" s="4">
        <v>447770</v>
      </c>
      <c r="Q147" s="5"/>
      <c r="R147" s="7">
        <v>67438</v>
      </c>
      <c r="AC147" s="6">
        <f t="shared" si="6"/>
        <v>0</v>
      </c>
      <c r="AD147" s="45">
        <f t="shared" si="9"/>
        <v>0</v>
      </c>
    </row>
    <row r="148" spans="3:30" ht="12.75">
      <c r="C148" s="2" t="s">
        <v>54</v>
      </c>
      <c r="F148" s="6">
        <f t="shared" si="10"/>
        <v>80519</v>
      </c>
      <c r="H148" s="4">
        <v>79410</v>
      </c>
      <c r="I148" s="5"/>
      <c r="J148" s="4">
        <v>1109</v>
      </c>
      <c r="K148" s="5"/>
      <c r="L148" s="4">
        <v>0</v>
      </c>
      <c r="M148" s="5"/>
      <c r="N148" s="4">
        <v>62322</v>
      </c>
      <c r="O148" s="5"/>
      <c r="P148" s="4">
        <v>18197</v>
      </c>
      <c r="Q148" s="5"/>
      <c r="R148" s="7">
        <v>0</v>
      </c>
      <c r="AC148" s="6">
        <f t="shared" si="6"/>
        <v>0</v>
      </c>
      <c r="AD148" s="45">
        <f t="shared" si="9"/>
        <v>0</v>
      </c>
    </row>
    <row r="149" spans="3:30" ht="12.75">
      <c r="C149" s="2" t="s">
        <v>55</v>
      </c>
      <c r="F149" s="20">
        <f t="shared" si="10"/>
        <v>45118</v>
      </c>
      <c r="H149" s="22">
        <v>0</v>
      </c>
      <c r="I149" s="5"/>
      <c r="J149" s="22">
        <v>0</v>
      </c>
      <c r="K149" s="5"/>
      <c r="L149" s="22">
        <v>45118</v>
      </c>
      <c r="M149" s="5"/>
      <c r="N149" s="22">
        <v>0</v>
      </c>
      <c r="O149" s="5"/>
      <c r="P149" s="22">
        <v>45118</v>
      </c>
      <c r="Q149" s="5"/>
      <c r="R149" s="22">
        <v>0</v>
      </c>
      <c r="AC149" s="6">
        <f t="shared" si="6"/>
        <v>0</v>
      </c>
      <c r="AD149" s="45">
        <f t="shared" si="9"/>
        <v>0</v>
      </c>
    </row>
    <row r="150" spans="3:30" ht="12.75">
      <c r="C150" s="6"/>
      <c r="D150" s="6"/>
      <c r="E150" s="6"/>
      <c r="AC150" s="6">
        <f t="shared" si="6"/>
        <v>0</v>
      </c>
      <c r="AD150" s="45">
        <f t="shared" si="9"/>
        <v>0</v>
      </c>
    </row>
    <row r="151" spans="3:30" ht="12.75">
      <c r="C151" s="19"/>
      <c r="D151" s="19"/>
      <c r="E151" s="2" t="s">
        <v>18</v>
      </c>
      <c r="F151" s="20">
        <f>SUM(F143:F150)</f>
        <v>3546769</v>
      </c>
      <c r="H151" s="20">
        <f>SUM(H143:H149)</f>
        <v>3138944</v>
      </c>
      <c r="J151" s="20">
        <f>SUM(J143:J149)</f>
        <v>190546</v>
      </c>
      <c r="L151" s="20">
        <f>SUM(L143:L149)</f>
        <v>217279</v>
      </c>
      <c r="N151" s="20">
        <f>SUM(N143:N149)</f>
        <v>2447919</v>
      </c>
      <c r="P151" s="20">
        <f>SUM(P143:P149)</f>
        <v>1175293</v>
      </c>
      <c r="R151" s="20">
        <f>SUM(R143:R149)</f>
        <v>76443</v>
      </c>
      <c r="AC151" s="6">
        <f t="shared" si="6"/>
        <v>0</v>
      </c>
      <c r="AD151" s="45">
        <f t="shared" si="9"/>
        <v>0</v>
      </c>
    </row>
    <row r="152" spans="3:30" ht="12.75">
      <c r="C152" s="6"/>
      <c r="D152" s="6"/>
      <c r="E152" s="6"/>
      <c r="AC152" s="6">
        <f t="shared" si="6"/>
        <v>0</v>
      </c>
      <c r="AD152" s="45">
        <f t="shared" si="9"/>
        <v>0</v>
      </c>
    </row>
    <row r="153" spans="3:30" ht="12.75">
      <c r="C153" s="19"/>
      <c r="D153" s="19"/>
      <c r="E153" s="2" t="s">
        <v>405</v>
      </c>
      <c r="F153" s="20">
        <f>H153+J153+L153</f>
        <v>16388128</v>
      </c>
      <c r="H153" s="20">
        <f>H134+H137+H140+H151</f>
        <v>14592081</v>
      </c>
      <c r="J153" s="20">
        <f>J134+J137+J140+J151</f>
        <v>909796</v>
      </c>
      <c r="L153" s="20">
        <f>L134+L137+L140+L151</f>
        <v>886251</v>
      </c>
      <c r="N153" s="20">
        <f>N134+N137+N140+N151</f>
        <v>11337856</v>
      </c>
      <c r="P153" s="20">
        <f>P134+P137+P140+P151</f>
        <v>5128580</v>
      </c>
      <c r="R153" s="20">
        <f>R134+R137+R140+R151</f>
        <v>78308</v>
      </c>
      <c r="AC153" s="6">
        <f aca="true" t="shared" si="11" ref="AC153:AC238">N153+P153-R153-F153</f>
        <v>0</v>
      </c>
      <c r="AD153" s="45">
        <f t="shared" si="9"/>
        <v>0</v>
      </c>
    </row>
    <row r="154" spans="3:30" ht="12.75">
      <c r="C154" s="6"/>
      <c r="D154" s="6"/>
      <c r="E154" s="6"/>
      <c r="AC154" s="6">
        <f t="shared" si="11"/>
        <v>0</v>
      </c>
      <c r="AD154" s="45">
        <f t="shared" si="9"/>
        <v>0</v>
      </c>
    </row>
    <row r="155" spans="1:30" ht="12.75">
      <c r="A155" s="18" t="s">
        <v>56</v>
      </c>
      <c r="B155" s="18"/>
      <c r="C155" s="19"/>
      <c r="D155" s="19"/>
      <c r="E155" s="19"/>
      <c r="AC155" s="6">
        <f t="shared" si="11"/>
        <v>0</v>
      </c>
      <c r="AD155" s="45">
        <f t="shared" si="9"/>
        <v>0</v>
      </c>
    </row>
    <row r="156" spans="3:30" ht="12.75">
      <c r="C156" s="6"/>
      <c r="D156" s="6"/>
      <c r="E156" s="6"/>
      <c r="AC156" s="6">
        <f t="shared" si="11"/>
        <v>0</v>
      </c>
      <c r="AD156" s="45">
        <f t="shared" si="9"/>
        <v>0</v>
      </c>
    </row>
    <row r="157" spans="2:30" ht="12.75">
      <c r="B157" s="2" t="s">
        <v>10</v>
      </c>
      <c r="C157" s="19"/>
      <c r="D157" s="19"/>
      <c r="E157" s="19"/>
      <c r="AC157" s="6">
        <f t="shared" si="11"/>
        <v>0</v>
      </c>
      <c r="AD157" s="45">
        <f t="shared" si="9"/>
        <v>0</v>
      </c>
    </row>
    <row r="158" spans="3:30" ht="12.75">
      <c r="C158" s="2" t="s">
        <v>57</v>
      </c>
      <c r="F158" s="6">
        <f>H158+J158+L158</f>
        <v>1243343</v>
      </c>
      <c r="G158" s="21"/>
      <c r="H158" s="4">
        <v>1239538</v>
      </c>
      <c r="I158" s="23"/>
      <c r="J158" s="4">
        <v>515</v>
      </c>
      <c r="K158" s="23"/>
      <c r="L158" s="4">
        <v>3290</v>
      </c>
      <c r="M158" s="23"/>
      <c r="N158" s="4">
        <v>1018149</v>
      </c>
      <c r="O158" s="23"/>
      <c r="P158" s="4">
        <v>225194</v>
      </c>
      <c r="Q158" s="23"/>
      <c r="R158" s="7">
        <v>0</v>
      </c>
      <c r="AC158" s="6">
        <f t="shared" si="11"/>
        <v>0</v>
      </c>
      <c r="AD158" s="45">
        <f t="shared" si="9"/>
        <v>0</v>
      </c>
    </row>
    <row r="159" spans="3:30" ht="12.75">
      <c r="C159" s="2" t="s">
        <v>58</v>
      </c>
      <c r="F159" s="6">
        <f>H159+J159+L159</f>
        <v>910399</v>
      </c>
      <c r="G159" s="21"/>
      <c r="H159" s="4">
        <v>900695</v>
      </c>
      <c r="I159" s="23"/>
      <c r="J159" s="4">
        <v>6439</v>
      </c>
      <c r="K159" s="23"/>
      <c r="L159" s="4">
        <v>3265</v>
      </c>
      <c r="M159" s="23"/>
      <c r="N159" s="4">
        <v>738673</v>
      </c>
      <c r="O159" s="23"/>
      <c r="P159" s="4">
        <v>171726</v>
      </c>
      <c r="Q159" s="23"/>
      <c r="R159" s="7">
        <v>0</v>
      </c>
      <c r="AC159" s="6">
        <f t="shared" si="11"/>
        <v>0</v>
      </c>
      <c r="AD159" s="45">
        <f t="shared" si="9"/>
        <v>0</v>
      </c>
    </row>
    <row r="160" spans="3:30" ht="12.75">
      <c r="C160" s="2" t="s">
        <v>59</v>
      </c>
      <c r="H160" s="6" t="s">
        <v>132</v>
      </c>
      <c r="I160" s="5"/>
      <c r="K160" s="5"/>
      <c r="L160" s="4" t="s">
        <v>132</v>
      </c>
      <c r="M160" s="5"/>
      <c r="N160" s="4" t="s">
        <v>132</v>
      </c>
      <c r="O160" s="5"/>
      <c r="P160" s="4" t="s">
        <v>132</v>
      </c>
      <c r="Q160" s="5"/>
      <c r="R160" s="4"/>
      <c r="AC160" s="6">
        <f t="shared" si="11"/>
        <v>0</v>
      </c>
      <c r="AD160" s="45">
        <f t="shared" si="9"/>
        <v>0</v>
      </c>
    </row>
    <row r="161" spans="3:30" ht="12.75">
      <c r="C161" s="19"/>
      <c r="D161" s="2" t="s">
        <v>60</v>
      </c>
      <c r="F161" s="6">
        <f>H161+J161+L161</f>
        <v>2104037</v>
      </c>
      <c r="H161" s="4">
        <v>2088236</v>
      </c>
      <c r="I161" s="5"/>
      <c r="J161" s="4">
        <v>177</v>
      </c>
      <c r="K161" s="5"/>
      <c r="L161" s="4">
        <v>15624</v>
      </c>
      <c r="M161" s="5"/>
      <c r="N161" s="4">
        <v>1605692</v>
      </c>
      <c r="O161" s="5"/>
      <c r="P161" s="4">
        <v>498345</v>
      </c>
      <c r="Q161" s="5"/>
      <c r="R161" s="7">
        <v>0</v>
      </c>
      <c r="AC161" s="6">
        <f t="shared" si="11"/>
        <v>0</v>
      </c>
      <c r="AD161" s="45">
        <f t="shared" si="9"/>
        <v>0</v>
      </c>
    </row>
    <row r="162" spans="3:30" ht="12.75">
      <c r="C162" s="2" t="s">
        <v>61</v>
      </c>
      <c r="H162" s="4"/>
      <c r="I162" s="5"/>
      <c r="J162" s="4"/>
      <c r="K162" s="5"/>
      <c r="L162" s="6" t="s">
        <v>132</v>
      </c>
      <c r="M162" s="5"/>
      <c r="N162" s="6" t="s">
        <v>132</v>
      </c>
      <c r="O162" s="5"/>
      <c r="P162" s="4"/>
      <c r="Q162" s="5"/>
      <c r="R162" s="4"/>
      <c r="AC162" s="6">
        <f t="shared" si="11"/>
        <v>0</v>
      </c>
      <c r="AD162" s="45">
        <f t="shared" si="9"/>
        <v>0</v>
      </c>
    </row>
    <row r="163" spans="3:30" ht="12.75">
      <c r="C163" s="19"/>
      <c r="D163" s="2" t="s">
        <v>60</v>
      </c>
      <c r="F163" s="6">
        <f>H163+J163+L163</f>
        <v>11666083</v>
      </c>
      <c r="H163" s="4">
        <v>11331444</v>
      </c>
      <c r="I163" s="5"/>
      <c r="J163" s="4">
        <v>217542</v>
      </c>
      <c r="K163" s="5"/>
      <c r="L163" s="4">
        <v>117097</v>
      </c>
      <c r="M163" s="5"/>
      <c r="N163" s="4">
        <v>9446202</v>
      </c>
      <c r="O163" s="5"/>
      <c r="P163" s="4">
        <v>2219881</v>
      </c>
      <c r="Q163" s="5"/>
      <c r="R163" s="7">
        <v>0</v>
      </c>
      <c r="AC163" s="6">
        <f t="shared" si="11"/>
        <v>0</v>
      </c>
      <c r="AD163" s="45">
        <f t="shared" si="9"/>
        <v>0</v>
      </c>
    </row>
    <row r="164" spans="3:30" ht="12.75">
      <c r="C164" s="2" t="s">
        <v>62</v>
      </c>
      <c r="F164" s="6">
        <f>H164+J164+L164</f>
        <v>1698885</v>
      </c>
      <c r="H164" s="4">
        <v>1656620</v>
      </c>
      <c r="I164" s="5"/>
      <c r="J164" s="4">
        <v>27282</v>
      </c>
      <c r="K164" s="5"/>
      <c r="L164" s="4">
        <v>14983</v>
      </c>
      <c r="M164" s="5"/>
      <c r="N164" s="4">
        <v>1315163</v>
      </c>
      <c r="O164" s="5"/>
      <c r="P164" s="4">
        <v>383722</v>
      </c>
      <c r="Q164" s="5"/>
      <c r="R164" s="7">
        <v>0</v>
      </c>
      <c r="AC164" s="6">
        <f t="shared" si="11"/>
        <v>0</v>
      </c>
      <c r="AD164" s="45">
        <f t="shared" si="9"/>
        <v>0</v>
      </c>
    </row>
    <row r="165" spans="3:30" ht="12.75">
      <c r="C165" s="2" t="s">
        <v>63</v>
      </c>
      <c r="F165" s="6">
        <f>H165+J165+L165</f>
        <v>1411434</v>
      </c>
      <c r="H165" s="4">
        <v>1393655</v>
      </c>
      <c r="I165" s="5"/>
      <c r="J165" s="4">
        <v>16654</v>
      </c>
      <c r="K165" s="5"/>
      <c r="L165" s="4">
        <v>1125</v>
      </c>
      <c r="M165" s="5"/>
      <c r="N165" s="4">
        <v>1194904</v>
      </c>
      <c r="O165" s="5"/>
      <c r="P165" s="4">
        <v>216530</v>
      </c>
      <c r="Q165" s="5"/>
      <c r="R165" s="7">
        <v>0</v>
      </c>
      <c r="AC165" s="6">
        <f t="shared" si="11"/>
        <v>0</v>
      </c>
      <c r="AD165" s="45">
        <f t="shared" si="9"/>
        <v>0</v>
      </c>
    </row>
    <row r="166" spans="3:30" ht="12.75">
      <c r="C166" s="2" t="s">
        <v>64</v>
      </c>
      <c r="F166" s="6">
        <f aca="true" t="shared" si="12" ref="F166:F171">H166+J166+L166</f>
        <v>964789</v>
      </c>
      <c r="H166" s="4">
        <v>952511</v>
      </c>
      <c r="I166" s="5"/>
      <c r="J166" s="4">
        <v>2399</v>
      </c>
      <c r="K166" s="5"/>
      <c r="L166" s="4">
        <v>9879</v>
      </c>
      <c r="M166" s="5"/>
      <c r="N166" s="4">
        <v>753562</v>
      </c>
      <c r="O166" s="5"/>
      <c r="P166" s="4">
        <v>211227</v>
      </c>
      <c r="Q166" s="5"/>
      <c r="R166" s="7">
        <v>0</v>
      </c>
      <c r="AC166" s="6">
        <f t="shared" si="11"/>
        <v>0</v>
      </c>
      <c r="AD166" s="45">
        <f t="shared" si="9"/>
        <v>0</v>
      </c>
    </row>
    <row r="167" spans="3:30" ht="12.75">
      <c r="C167" s="2" t="s">
        <v>65</v>
      </c>
      <c r="F167" s="6">
        <f t="shared" si="12"/>
        <v>5050288</v>
      </c>
      <c r="H167" s="4">
        <v>4900518</v>
      </c>
      <c r="I167" s="5"/>
      <c r="J167" s="4">
        <v>49349</v>
      </c>
      <c r="K167" s="5"/>
      <c r="L167" s="4">
        <v>100421</v>
      </c>
      <c r="M167" s="5"/>
      <c r="N167" s="4">
        <v>4099272</v>
      </c>
      <c r="O167" s="5"/>
      <c r="P167" s="4">
        <v>951016</v>
      </c>
      <c r="Q167" s="5"/>
      <c r="R167" s="7">
        <v>0</v>
      </c>
      <c r="AC167" s="6">
        <f t="shared" si="11"/>
        <v>0</v>
      </c>
      <c r="AD167" s="45">
        <f t="shared" si="9"/>
        <v>0</v>
      </c>
    </row>
    <row r="168" spans="3:30" ht="12.75">
      <c r="C168" s="2" t="s">
        <v>66</v>
      </c>
      <c r="F168" s="6">
        <f t="shared" si="12"/>
        <v>1459187</v>
      </c>
      <c r="H168" s="4">
        <v>1454130</v>
      </c>
      <c r="I168" s="5"/>
      <c r="J168" s="4">
        <v>4745</v>
      </c>
      <c r="K168" s="5"/>
      <c r="L168" s="7">
        <v>312</v>
      </c>
      <c r="M168" s="5"/>
      <c r="N168" s="4">
        <v>1191790</v>
      </c>
      <c r="O168" s="5"/>
      <c r="P168" s="4">
        <v>267397</v>
      </c>
      <c r="Q168" s="5"/>
      <c r="R168" s="7">
        <v>0</v>
      </c>
      <c r="AC168" s="6">
        <f t="shared" si="11"/>
        <v>0</v>
      </c>
      <c r="AD168" s="45">
        <f t="shared" si="9"/>
        <v>0</v>
      </c>
    </row>
    <row r="169" spans="3:30" ht="12.75">
      <c r="C169" s="2" t="s">
        <v>67</v>
      </c>
      <c r="F169" s="6">
        <f t="shared" si="12"/>
        <v>1866862</v>
      </c>
      <c r="H169" s="4">
        <v>1859508</v>
      </c>
      <c r="I169" s="5"/>
      <c r="J169" s="4">
        <v>6368</v>
      </c>
      <c r="K169" s="5"/>
      <c r="L169" s="4">
        <v>986</v>
      </c>
      <c r="M169" s="5"/>
      <c r="N169" s="4">
        <v>1582855</v>
      </c>
      <c r="O169" s="5"/>
      <c r="P169" s="4">
        <v>284007</v>
      </c>
      <c r="Q169" s="5"/>
      <c r="R169" s="7">
        <v>0</v>
      </c>
      <c r="AC169" s="6">
        <f t="shared" si="11"/>
        <v>0</v>
      </c>
      <c r="AD169" s="45">
        <f t="shared" si="9"/>
        <v>0</v>
      </c>
    </row>
    <row r="170" spans="3:30" ht="12.75">
      <c r="C170" s="2" t="s">
        <v>68</v>
      </c>
      <c r="F170" s="6">
        <f t="shared" si="12"/>
        <v>2346145</v>
      </c>
      <c r="H170" s="4">
        <v>2306416</v>
      </c>
      <c r="I170" s="5"/>
      <c r="J170" s="4">
        <v>33410</v>
      </c>
      <c r="K170" s="5"/>
      <c r="L170" s="4">
        <v>6319</v>
      </c>
      <c r="M170" s="5"/>
      <c r="N170" s="4">
        <v>1964744</v>
      </c>
      <c r="O170" s="5"/>
      <c r="P170" s="4">
        <v>381401</v>
      </c>
      <c r="Q170" s="5"/>
      <c r="R170" s="7">
        <v>0</v>
      </c>
      <c r="AC170" s="6">
        <f t="shared" si="11"/>
        <v>0</v>
      </c>
      <c r="AD170" s="45">
        <f t="shared" si="9"/>
        <v>0</v>
      </c>
    </row>
    <row r="171" spans="3:30" ht="12.75">
      <c r="C171" s="2" t="s">
        <v>25</v>
      </c>
      <c r="F171" s="20">
        <f t="shared" si="12"/>
        <v>2710250</v>
      </c>
      <c r="H171" s="22">
        <v>2439376</v>
      </c>
      <c r="I171" s="5"/>
      <c r="J171" s="22">
        <v>118230</v>
      </c>
      <c r="K171" s="5"/>
      <c r="L171" s="22">
        <v>152644</v>
      </c>
      <c r="M171" s="5"/>
      <c r="N171" s="22">
        <v>1917587</v>
      </c>
      <c r="O171" s="5"/>
      <c r="P171" s="22">
        <v>793263</v>
      </c>
      <c r="Q171" s="5"/>
      <c r="R171" s="22">
        <v>600</v>
      </c>
      <c r="AC171" s="6">
        <f t="shared" si="11"/>
        <v>0</v>
      </c>
      <c r="AD171" s="45">
        <f t="shared" si="9"/>
        <v>0</v>
      </c>
    </row>
    <row r="172" spans="3:30" ht="12.75">
      <c r="C172" s="6"/>
      <c r="D172" s="6"/>
      <c r="E172" s="6"/>
      <c r="AC172" s="6">
        <f t="shared" si="11"/>
        <v>0</v>
      </c>
      <c r="AD172" s="45">
        <f t="shared" si="9"/>
        <v>0</v>
      </c>
    </row>
    <row r="173" spans="3:30" ht="12.75">
      <c r="C173" s="19"/>
      <c r="D173" s="19"/>
      <c r="E173" s="2" t="s">
        <v>18</v>
      </c>
      <c r="F173" s="20">
        <f>H173+J173+L173</f>
        <v>33431702</v>
      </c>
      <c r="H173" s="20">
        <f>SUM(H158:H171)</f>
        <v>32522647</v>
      </c>
      <c r="J173" s="20">
        <f>SUM(J158:J171)</f>
        <v>483110</v>
      </c>
      <c r="L173" s="20">
        <f>SUM(L158:L171)</f>
        <v>425945</v>
      </c>
      <c r="N173" s="20">
        <f>SUM(N158:N171)</f>
        <v>26828593</v>
      </c>
      <c r="P173" s="20">
        <f>SUM(P158:P171)</f>
        <v>6603709</v>
      </c>
      <c r="R173" s="20">
        <f>SUM(R158:R171)</f>
        <v>600</v>
      </c>
      <c r="AC173" s="6">
        <f t="shared" si="11"/>
        <v>0</v>
      </c>
      <c r="AD173" s="45">
        <f t="shared" si="9"/>
        <v>0</v>
      </c>
    </row>
    <row r="174" spans="3:30" ht="12.75">
      <c r="C174" s="6"/>
      <c r="D174" s="6"/>
      <c r="E174" s="6"/>
      <c r="AC174" s="6">
        <f t="shared" si="11"/>
        <v>0</v>
      </c>
      <c r="AD174" s="45">
        <f t="shared" si="9"/>
        <v>0</v>
      </c>
    </row>
    <row r="175" spans="2:30" ht="12.75">
      <c r="B175" s="2" t="s">
        <v>11</v>
      </c>
      <c r="C175" s="19"/>
      <c r="D175" s="19"/>
      <c r="E175" s="19"/>
      <c r="AC175" s="6">
        <f t="shared" si="11"/>
        <v>0</v>
      </c>
      <c r="AD175" s="45">
        <f t="shared" si="9"/>
        <v>0</v>
      </c>
    </row>
    <row r="176" spans="3:30" ht="12.75">
      <c r="C176" s="19" t="s">
        <v>57</v>
      </c>
      <c r="D176" s="19"/>
      <c r="F176" s="6">
        <f aca="true" t="shared" si="13" ref="F176:F188">H176+J176+L176</f>
        <v>8535</v>
      </c>
      <c r="H176" s="7">
        <v>8535</v>
      </c>
      <c r="I176" s="5"/>
      <c r="J176" s="4">
        <v>0</v>
      </c>
      <c r="K176" s="5"/>
      <c r="L176" s="7">
        <v>0</v>
      </c>
      <c r="M176" s="5"/>
      <c r="N176" s="7">
        <v>0</v>
      </c>
      <c r="O176" s="5"/>
      <c r="P176" s="4">
        <v>8535</v>
      </c>
      <c r="Q176" s="5"/>
      <c r="R176" s="7">
        <v>0</v>
      </c>
      <c r="AC176" s="6">
        <f t="shared" si="11"/>
        <v>0</v>
      </c>
      <c r="AD176" s="45">
        <f t="shared" si="9"/>
        <v>0</v>
      </c>
    </row>
    <row r="177" spans="3:30" ht="12.75">
      <c r="C177" s="19" t="s">
        <v>58</v>
      </c>
      <c r="D177" s="19"/>
      <c r="F177" s="6">
        <f>H177+J177+L177</f>
        <v>0</v>
      </c>
      <c r="H177" s="7">
        <v>0</v>
      </c>
      <c r="I177" s="5"/>
      <c r="J177" s="4">
        <v>0</v>
      </c>
      <c r="K177" s="5"/>
      <c r="L177" s="7">
        <v>0</v>
      </c>
      <c r="M177" s="5"/>
      <c r="N177" s="7">
        <v>0</v>
      </c>
      <c r="O177" s="5"/>
      <c r="P177" s="4">
        <v>0</v>
      </c>
      <c r="Q177" s="5"/>
      <c r="R177" s="7">
        <v>0</v>
      </c>
      <c r="AC177" s="6">
        <f t="shared" si="11"/>
        <v>0</v>
      </c>
      <c r="AD177" s="45">
        <f t="shared" si="9"/>
        <v>0</v>
      </c>
    </row>
    <row r="178" spans="3:30" ht="12.75">
      <c r="C178" s="19" t="s">
        <v>59</v>
      </c>
      <c r="D178" s="19"/>
      <c r="AC178" s="6">
        <f t="shared" si="11"/>
        <v>0</v>
      </c>
      <c r="AD178" s="45">
        <f t="shared" si="9"/>
        <v>0</v>
      </c>
    </row>
    <row r="179" spans="3:30" ht="12.75">
      <c r="C179" s="19"/>
      <c r="D179" s="2" t="s">
        <v>60</v>
      </c>
      <c r="F179" s="6">
        <f>H179+J179+L179</f>
        <v>84681</v>
      </c>
      <c r="H179" s="7">
        <v>4316</v>
      </c>
      <c r="I179" s="5"/>
      <c r="J179" s="4">
        <v>431</v>
      </c>
      <c r="K179" s="5"/>
      <c r="L179" s="7">
        <v>79934</v>
      </c>
      <c r="M179" s="5"/>
      <c r="N179" s="7">
        <v>60075</v>
      </c>
      <c r="O179" s="5"/>
      <c r="P179" s="4">
        <v>24606</v>
      </c>
      <c r="Q179" s="5"/>
      <c r="R179" s="7">
        <v>0</v>
      </c>
      <c r="AC179" s="6">
        <f t="shared" si="11"/>
        <v>0</v>
      </c>
      <c r="AD179" s="45">
        <f t="shared" si="9"/>
        <v>0</v>
      </c>
    </row>
    <row r="180" spans="3:30" ht="12.75">
      <c r="C180" s="19" t="s">
        <v>61</v>
      </c>
      <c r="D180" s="19"/>
      <c r="AC180" s="6">
        <f t="shared" si="11"/>
        <v>0</v>
      </c>
      <c r="AD180" s="45">
        <f t="shared" si="9"/>
        <v>0</v>
      </c>
    </row>
    <row r="181" spans="4:30" ht="12.75">
      <c r="D181" s="2" t="s">
        <v>60</v>
      </c>
      <c r="F181" s="6">
        <f>H181+J181+L181</f>
        <v>3219</v>
      </c>
      <c r="H181" s="7">
        <v>3219</v>
      </c>
      <c r="I181" s="5"/>
      <c r="J181" s="4">
        <v>0</v>
      </c>
      <c r="K181" s="5"/>
      <c r="L181" s="7">
        <v>0</v>
      </c>
      <c r="M181" s="5"/>
      <c r="N181" s="7">
        <v>0</v>
      </c>
      <c r="O181" s="5"/>
      <c r="P181" s="4">
        <v>3219</v>
      </c>
      <c r="Q181" s="5"/>
      <c r="R181" s="7">
        <v>0</v>
      </c>
      <c r="AC181" s="6">
        <f t="shared" si="11"/>
        <v>0</v>
      </c>
      <c r="AD181" s="45">
        <f t="shared" si="9"/>
        <v>0</v>
      </c>
    </row>
    <row r="182" spans="3:30" ht="12.75">
      <c r="C182" s="19" t="s">
        <v>330</v>
      </c>
      <c r="D182" s="19"/>
      <c r="F182" s="6">
        <f>H182+J182+L182</f>
        <v>6656</v>
      </c>
      <c r="H182" s="7">
        <v>0</v>
      </c>
      <c r="I182" s="5"/>
      <c r="J182" s="4">
        <v>6656</v>
      </c>
      <c r="K182" s="5"/>
      <c r="L182" s="7">
        <v>0</v>
      </c>
      <c r="M182" s="5"/>
      <c r="N182" s="7">
        <v>5872</v>
      </c>
      <c r="O182" s="5"/>
      <c r="P182" s="4">
        <v>784</v>
      </c>
      <c r="Q182" s="5"/>
      <c r="R182" s="7">
        <v>0</v>
      </c>
      <c r="AC182" s="6">
        <f t="shared" si="11"/>
        <v>0</v>
      </c>
      <c r="AD182" s="45">
        <f t="shared" si="9"/>
        <v>0</v>
      </c>
    </row>
    <row r="183" spans="3:30" ht="12.75">
      <c r="C183" s="2" t="s">
        <v>26</v>
      </c>
      <c r="F183" s="6">
        <f t="shared" si="13"/>
        <v>272707</v>
      </c>
      <c r="H183" s="4">
        <v>173018</v>
      </c>
      <c r="I183" s="5"/>
      <c r="J183" s="4">
        <v>99689</v>
      </c>
      <c r="K183" s="5"/>
      <c r="L183" s="7">
        <v>0</v>
      </c>
      <c r="M183" s="5"/>
      <c r="N183" s="4">
        <v>52850</v>
      </c>
      <c r="O183" s="5"/>
      <c r="P183" s="4">
        <v>219857</v>
      </c>
      <c r="Q183" s="5"/>
      <c r="R183" s="7">
        <v>0</v>
      </c>
      <c r="AC183" s="6">
        <f t="shared" si="11"/>
        <v>0</v>
      </c>
      <c r="AD183" s="45">
        <f t="shared" si="9"/>
        <v>0</v>
      </c>
    </row>
    <row r="184" spans="3:30" ht="12.75">
      <c r="C184" s="2" t="s">
        <v>64</v>
      </c>
      <c r="F184" s="6">
        <f t="shared" si="13"/>
        <v>0</v>
      </c>
      <c r="H184" s="4">
        <v>0</v>
      </c>
      <c r="I184" s="5"/>
      <c r="J184" s="4">
        <v>0</v>
      </c>
      <c r="K184" s="5"/>
      <c r="L184" s="7">
        <v>0</v>
      </c>
      <c r="M184" s="5"/>
      <c r="N184" s="4">
        <v>0</v>
      </c>
      <c r="O184" s="5"/>
      <c r="P184" s="4">
        <v>0</v>
      </c>
      <c r="Q184" s="5"/>
      <c r="R184" s="7">
        <v>0</v>
      </c>
      <c r="AC184" s="6">
        <f t="shared" si="11"/>
        <v>0</v>
      </c>
      <c r="AD184" s="45">
        <f t="shared" si="9"/>
        <v>0</v>
      </c>
    </row>
    <row r="185" spans="3:30" ht="12.75">
      <c r="C185" s="2" t="s">
        <v>65</v>
      </c>
      <c r="F185" s="6">
        <f t="shared" si="13"/>
        <v>404699</v>
      </c>
      <c r="H185" s="7">
        <v>115181</v>
      </c>
      <c r="I185" s="5"/>
      <c r="J185" s="4">
        <v>541</v>
      </c>
      <c r="K185" s="5"/>
      <c r="L185" s="4">
        <v>288977</v>
      </c>
      <c r="M185" s="5"/>
      <c r="N185" s="4">
        <v>202471</v>
      </c>
      <c r="O185" s="5"/>
      <c r="P185" s="4">
        <v>202228</v>
      </c>
      <c r="Q185" s="5"/>
      <c r="R185" s="7">
        <v>0</v>
      </c>
      <c r="AC185" s="6">
        <f t="shared" si="11"/>
        <v>0</v>
      </c>
      <c r="AD185" s="45">
        <f t="shared" si="9"/>
        <v>0</v>
      </c>
    </row>
    <row r="186" spans="3:30" ht="12.75">
      <c r="C186" s="2" t="s">
        <v>67</v>
      </c>
      <c r="F186" s="6">
        <f t="shared" si="13"/>
        <v>57431</v>
      </c>
      <c r="H186" s="7">
        <v>45245</v>
      </c>
      <c r="I186" s="5"/>
      <c r="J186" s="4">
        <v>0</v>
      </c>
      <c r="K186" s="5"/>
      <c r="L186" s="4">
        <v>12186</v>
      </c>
      <c r="M186" s="5"/>
      <c r="N186" s="4">
        <v>4019</v>
      </c>
      <c r="O186" s="5"/>
      <c r="P186" s="4">
        <v>53412</v>
      </c>
      <c r="Q186" s="5"/>
      <c r="R186" s="7">
        <v>0</v>
      </c>
      <c r="AC186" s="6">
        <f t="shared" si="11"/>
        <v>0</v>
      </c>
      <c r="AD186" s="45">
        <f t="shared" si="9"/>
        <v>0</v>
      </c>
    </row>
    <row r="187" spans="3:30" ht="12.75">
      <c r="C187" s="2" t="s">
        <v>68</v>
      </c>
      <c r="F187" s="6">
        <f t="shared" si="13"/>
        <v>495</v>
      </c>
      <c r="H187" s="4">
        <v>495</v>
      </c>
      <c r="I187" s="5"/>
      <c r="J187" s="4">
        <v>0</v>
      </c>
      <c r="K187" s="5"/>
      <c r="L187" s="7">
        <v>0</v>
      </c>
      <c r="M187" s="5"/>
      <c r="N187" s="4">
        <v>0</v>
      </c>
      <c r="O187" s="5"/>
      <c r="P187" s="4">
        <v>495</v>
      </c>
      <c r="Q187" s="5"/>
      <c r="R187" s="7">
        <v>0</v>
      </c>
      <c r="AC187" s="6">
        <f t="shared" si="11"/>
        <v>0</v>
      </c>
      <c r="AD187" s="45">
        <f t="shared" si="9"/>
        <v>0</v>
      </c>
    </row>
    <row r="188" spans="3:30" ht="12.75">
      <c r="C188" s="2" t="s">
        <v>69</v>
      </c>
      <c r="F188" s="20">
        <f t="shared" si="13"/>
        <v>100774</v>
      </c>
      <c r="H188" s="22">
        <v>32794</v>
      </c>
      <c r="I188" s="5"/>
      <c r="J188" s="22">
        <v>9796</v>
      </c>
      <c r="K188" s="5"/>
      <c r="L188" s="22">
        <v>58184</v>
      </c>
      <c r="M188" s="5"/>
      <c r="N188" s="22">
        <v>42774</v>
      </c>
      <c r="O188" s="5"/>
      <c r="P188" s="22">
        <v>58000</v>
      </c>
      <c r="Q188" s="5"/>
      <c r="R188" s="22">
        <v>0</v>
      </c>
      <c r="AC188" s="6">
        <f t="shared" si="11"/>
        <v>0</v>
      </c>
      <c r="AD188" s="45">
        <f t="shared" si="9"/>
        <v>0</v>
      </c>
    </row>
    <row r="189" spans="3:30" ht="12.75">
      <c r="C189" s="6"/>
      <c r="D189" s="6"/>
      <c r="E189" s="6"/>
      <c r="AC189" s="6">
        <f t="shared" si="11"/>
        <v>0</v>
      </c>
      <c r="AD189" s="45">
        <f t="shared" si="9"/>
        <v>0</v>
      </c>
    </row>
    <row r="190" spans="3:30" ht="12.75">
      <c r="C190" s="19"/>
      <c r="D190" s="19"/>
      <c r="E190" s="2" t="s">
        <v>18</v>
      </c>
      <c r="F190" s="20">
        <f>SUM(F176:F188)</f>
        <v>939197</v>
      </c>
      <c r="H190" s="20">
        <f>SUM(H176:H188)</f>
        <v>382803</v>
      </c>
      <c r="J190" s="20">
        <f>SUM(J176:J188)</f>
        <v>117113</v>
      </c>
      <c r="L190" s="20">
        <f>SUM(L176:L188)</f>
        <v>439281</v>
      </c>
      <c r="N190" s="20">
        <f>SUM(N176:N188)</f>
        <v>368061</v>
      </c>
      <c r="P190" s="20">
        <f>SUM(P176:P188)</f>
        <v>571136</v>
      </c>
      <c r="R190" s="20">
        <f>SUM(R176:R188)</f>
        <v>0</v>
      </c>
      <c r="AC190" s="6">
        <f t="shared" si="11"/>
        <v>0</v>
      </c>
      <c r="AD190" s="45">
        <f t="shared" si="9"/>
        <v>0</v>
      </c>
    </row>
    <row r="191" spans="3:30" ht="12.75">
      <c r="C191" s="6"/>
      <c r="D191" s="6"/>
      <c r="E191" s="6"/>
      <c r="AC191" s="6">
        <f t="shared" si="11"/>
        <v>0</v>
      </c>
      <c r="AD191" s="45">
        <f t="shared" si="9"/>
        <v>0</v>
      </c>
    </row>
    <row r="192" spans="2:30" ht="12.75">
      <c r="B192" s="2" t="s">
        <v>12</v>
      </c>
      <c r="C192" s="19"/>
      <c r="D192" s="19"/>
      <c r="E192" s="19"/>
      <c r="AC192" s="6">
        <f t="shared" si="11"/>
        <v>0</v>
      </c>
      <c r="AD192" s="45">
        <f t="shared" si="9"/>
        <v>0</v>
      </c>
    </row>
    <row r="193" spans="3:30" ht="12.75">
      <c r="C193" s="2" t="s">
        <v>13</v>
      </c>
      <c r="F193" s="20">
        <f>H193+J193+L193</f>
        <v>272603</v>
      </c>
      <c r="H193" s="22">
        <v>0</v>
      </c>
      <c r="I193" s="5"/>
      <c r="J193" s="22">
        <v>0</v>
      </c>
      <c r="K193" s="5"/>
      <c r="L193" s="22">
        <v>272603</v>
      </c>
      <c r="M193" s="5"/>
      <c r="N193" s="22">
        <v>120086</v>
      </c>
      <c r="O193" s="5"/>
      <c r="P193" s="22">
        <v>152517</v>
      </c>
      <c r="Q193" s="5"/>
      <c r="R193" s="24">
        <v>0</v>
      </c>
      <c r="AC193" s="6">
        <f t="shared" si="11"/>
        <v>0</v>
      </c>
      <c r="AD193" s="45">
        <f t="shared" si="9"/>
        <v>0</v>
      </c>
    </row>
    <row r="194" spans="3:30" ht="12.75">
      <c r="C194" s="6"/>
      <c r="D194" s="6"/>
      <c r="E194" s="6"/>
      <c r="AD194" s="45">
        <f t="shared" si="9"/>
        <v>0</v>
      </c>
    </row>
    <row r="195" spans="2:30" ht="12.75">
      <c r="B195" s="2" t="s">
        <v>14</v>
      </c>
      <c r="C195" s="19"/>
      <c r="D195" s="19"/>
      <c r="E195" s="19"/>
      <c r="AC195" s="6">
        <f t="shared" si="11"/>
        <v>0</v>
      </c>
      <c r="AD195" s="45">
        <f t="shared" si="9"/>
        <v>0</v>
      </c>
    </row>
    <row r="196" spans="3:30" ht="12.75">
      <c r="C196" s="2" t="s">
        <v>15</v>
      </c>
      <c r="F196" s="6">
        <f>H196+J196+L196</f>
        <v>1736735</v>
      </c>
      <c r="H196" s="4">
        <v>1610376</v>
      </c>
      <c r="I196" s="5"/>
      <c r="J196" s="4">
        <v>121284</v>
      </c>
      <c r="K196" s="5"/>
      <c r="L196" s="4">
        <v>5075</v>
      </c>
      <c r="M196" s="5"/>
      <c r="N196" s="4">
        <v>1344278</v>
      </c>
      <c r="O196" s="5"/>
      <c r="P196" s="4">
        <v>392457</v>
      </c>
      <c r="Q196" s="5"/>
      <c r="R196" s="4">
        <v>0</v>
      </c>
      <c r="AC196" s="6">
        <f t="shared" si="11"/>
        <v>0</v>
      </c>
      <c r="AD196" s="45">
        <f t="shared" si="9"/>
        <v>0</v>
      </c>
    </row>
    <row r="197" spans="3:30" ht="12.75">
      <c r="C197" s="2" t="s">
        <v>70</v>
      </c>
      <c r="H197" s="4" t="s">
        <v>132</v>
      </c>
      <c r="I197" s="5"/>
      <c r="J197" s="4"/>
      <c r="K197" s="5"/>
      <c r="L197" s="4" t="s">
        <v>132</v>
      </c>
      <c r="M197" s="5"/>
      <c r="N197" s="4"/>
      <c r="O197" s="5"/>
      <c r="P197" s="4" t="s">
        <v>132</v>
      </c>
      <c r="Q197" s="5"/>
      <c r="R197" s="4"/>
      <c r="AC197" s="6">
        <f t="shared" si="11"/>
        <v>0</v>
      </c>
      <c r="AD197" s="45">
        <f t="shared" si="9"/>
        <v>0</v>
      </c>
    </row>
    <row r="198" spans="3:30" ht="12.75">
      <c r="C198" s="19"/>
      <c r="D198" s="2" t="s">
        <v>71</v>
      </c>
      <c r="F198" s="6">
        <f>H198+J198+L198</f>
        <v>1081096</v>
      </c>
      <c r="H198" s="4">
        <v>790844</v>
      </c>
      <c r="I198" s="5"/>
      <c r="J198" s="4">
        <v>249948</v>
      </c>
      <c r="K198" s="5"/>
      <c r="L198" s="4">
        <v>40304</v>
      </c>
      <c r="M198" s="5"/>
      <c r="N198" s="4">
        <v>665985</v>
      </c>
      <c r="O198" s="5"/>
      <c r="P198" s="4">
        <v>415111</v>
      </c>
      <c r="Q198" s="5"/>
      <c r="R198" s="7">
        <v>0</v>
      </c>
      <c r="AC198" s="6">
        <f t="shared" si="11"/>
        <v>0</v>
      </c>
      <c r="AD198" s="45">
        <f t="shared" si="9"/>
        <v>0</v>
      </c>
    </row>
    <row r="199" spans="3:30" ht="12.75">
      <c r="C199" s="2" t="s">
        <v>72</v>
      </c>
      <c r="F199" s="6">
        <f>H199+J199+L199</f>
        <v>153499</v>
      </c>
      <c r="H199" s="4">
        <v>153499</v>
      </c>
      <c r="I199" s="5"/>
      <c r="J199" s="7">
        <v>0</v>
      </c>
      <c r="K199" s="5"/>
      <c r="L199" s="4">
        <v>0</v>
      </c>
      <c r="M199" s="5"/>
      <c r="N199" s="7">
        <v>120648</v>
      </c>
      <c r="O199" s="5"/>
      <c r="P199" s="4">
        <v>32851</v>
      </c>
      <c r="Q199" s="5"/>
      <c r="R199" s="7">
        <v>0</v>
      </c>
      <c r="AC199" s="6">
        <f t="shared" si="11"/>
        <v>0</v>
      </c>
      <c r="AD199" s="45">
        <f t="shared" si="9"/>
        <v>0</v>
      </c>
    </row>
    <row r="200" spans="3:30" ht="12.75">
      <c r="C200" s="2" t="s">
        <v>51</v>
      </c>
      <c r="F200" s="6">
        <f>H200+J200+L200</f>
        <v>266905</v>
      </c>
      <c r="H200" s="4">
        <v>52351</v>
      </c>
      <c r="I200" s="5"/>
      <c r="J200" s="7">
        <v>47878</v>
      </c>
      <c r="K200" s="5"/>
      <c r="L200" s="4">
        <v>166676</v>
      </c>
      <c r="M200" s="5"/>
      <c r="N200" s="7">
        <v>43767</v>
      </c>
      <c r="O200" s="5"/>
      <c r="P200" s="4">
        <v>223138</v>
      </c>
      <c r="Q200" s="5"/>
      <c r="R200" s="7">
        <v>0</v>
      </c>
      <c r="AC200" s="6">
        <f t="shared" si="11"/>
        <v>0</v>
      </c>
      <c r="AD200" s="45">
        <f t="shared" si="9"/>
        <v>0</v>
      </c>
    </row>
    <row r="201" spans="3:30" ht="12.75">
      <c r="C201" s="2" t="s">
        <v>73</v>
      </c>
      <c r="F201" s="6">
        <f>H201+J201+L201</f>
        <v>185330</v>
      </c>
      <c r="H201" s="4">
        <v>128643</v>
      </c>
      <c r="I201" s="5"/>
      <c r="J201" s="4">
        <v>19980</v>
      </c>
      <c r="K201" s="5"/>
      <c r="L201" s="4">
        <v>36707</v>
      </c>
      <c r="M201" s="5"/>
      <c r="N201" s="4">
        <v>121547</v>
      </c>
      <c r="O201" s="5"/>
      <c r="P201" s="4">
        <v>65023</v>
      </c>
      <c r="Q201" s="5"/>
      <c r="R201" s="4">
        <v>1240</v>
      </c>
      <c r="AC201" s="6">
        <f t="shared" si="11"/>
        <v>0</v>
      </c>
      <c r="AD201" s="45">
        <f aca="true" t="shared" si="14" ref="AD201:AD264">+N201+P201-R201-F201</f>
        <v>0</v>
      </c>
    </row>
    <row r="202" spans="3:30" ht="12.75">
      <c r="C202" s="2" t="s">
        <v>55</v>
      </c>
      <c r="F202" s="20">
        <f>H202+J202+L202</f>
        <v>436680</v>
      </c>
      <c r="H202" s="22">
        <v>403569</v>
      </c>
      <c r="I202" s="5"/>
      <c r="J202" s="22">
        <v>10596</v>
      </c>
      <c r="K202" s="5"/>
      <c r="L202" s="22">
        <v>22515</v>
      </c>
      <c r="M202" s="5"/>
      <c r="N202" s="22">
        <v>321492</v>
      </c>
      <c r="O202" s="5"/>
      <c r="P202" s="22">
        <v>118458</v>
      </c>
      <c r="Q202" s="5"/>
      <c r="R202" s="22">
        <v>3270</v>
      </c>
      <c r="AC202" s="6">
        <f t="shared" si="11"/>
        <v>0</v>
      </c>
      <c r="AD202" s="45">
        <f t="shared" si="14"/>
        <v>0</v>
      </c>
    </row>
    <row r="203" spans="3:30" ht="12.75">
      <c r="C203" s="6"/>
      <c r="D203" s="6"/>
      <c r="E203" s="6"/>
      <c r="AC203" s="6">
        <f t="shared" si="11"/>
        <v>0</v>
      </c>
      <c r="AD203" s="45">
        <f t="shared" si="14"/>
        <v>0</v>
      </c>
    </row>
    <row r="204" spans="3:30" ht="12.75">
      <c r="C204" s="19"/>
      <c r="D204" s="19"/>
      <c r="E204" s="2" t="s">
        <v>18</v>
      </c>
      <c r="F204" s="20">
        <f>H204+J204+L204</f>
        <v>3860245</v>
      </c>
      <c r="H204" s="20">
        <f>SUM(H196:H202)</f>
        <v>3139282</v>
      </c>
      <c r="J204" s="20">
        <f>SUM(J196:J202)</f>
        <v>449686</v>
      </c>
      <c r="L204" s="20">
        <f>SUM(L196:L202)</f>
        <v>271277</v>
      </c>
      <c r="N204" s="20">
        <f>SUM(N196:N202)</f>
        <v>2617717</v>
      </c>
      <c r="P204" s="20">
        <f>SUM(P196:P202)</f>
        <v>1247038</v>
      </c>
      <c r="R204" s="20">
        <f>SUM(R196:R202)</f>
        <v>4510</v>
      </c>
      <c r="AC204" s="6">
        <f t="shared" si="11"/>
        <v>0</v>
      </c>
      <c r="AD204" s="45">
        <f t="shared" si="14"/>
        <v>0</v>
      </c>
    </row>
    <row r="205" spans="3:30" ht="12.75">
      <c r="C205" s="6"/>
      <c r="D205" s="6"/>
      <c r="E205" s="6"/>
      <c r="AC205" s="6">
        <f t="shared" si="11"/>
        <v>0</v>
      </c>
      <c r="AD205" s="45">
        <f t="shared" si="14"/>
        <v>0</v>
      </c>
    </row>
    <row r="206" spans="3:30" ht="12.75">
      <c r="C206" s="19"/>
      <c r="D206" s="19"/>
      <c r="E206" s="2" t="s">
        <v>74</v>
      </c>
      <c r="F206" s="20">
        <f>H206+J206+L206</f>
        <v>38503747</v>
      </c>
      <c r="H206" s="20">
        <f>H173+H190+H204+H193</f>
        <v>36044732</v>
      </c>
      <c r="J206" s="20">
        <f>J173+J190+J204+J193</f>
        <v>1049909</v>
      </c>
      <c r="L206" s="20">
        <f>L173+L190+L204+L193</f>
        <v>1409106</v>
      </c>
      <c r="N206" s="20">
        <f>N173+N190+N204+N193</f>
        <v>29934457</v>
      </c>
      <c r="P206" s="20">
        <f>P173+P190+P204+P193</f>
        <v>8574400</v>
      </c>
      <c r="R206" s="20">
        <f>R173+R190+R204+R193</f>
        <v>5110</v>
      </c>
      <c r="AC206" s="6">
        <f t="shared" si="11"/>
        <v>0</v>
      </c>
      <c r="AD206" s="45">
        <f t="shared" si="14"/>
        <v>0</v>
      </c>
    </row>
    <row r="207" spans="3:30" ht="12.75">
      <c r="C207" s="6"/>
      <c r="D207" s="6"/>
      <c r="E207" s="6"/>
      <c r="AC207" s="6">
        <f t="shared" si="11"/>
        <v>0</v>
      </c>
      <c r="AD207" s="45">
        <f t="shared" si="14"/>
        <v>0</v>
      </c>
    </row>
    <row r="208" spans="1:30" ht="12.75">
      <c r="A208" s="18" t="s">
        <v>368</v>
      </c>
      <c r="B208" s="18"/>
      <c r="C208" s="19"/>
      <c r="D208" s="19"/>
      <c r="E208" s="19"/>
      <c r="AC208" s="6">
        <f>N208+P208-R208-F208</f>
        <v>0</v>
      </c>
      <c r="AD208" s="45">
        <f t="shared" si="14"/>
        <v>0</v>
      </c>
    </row>
    <row r="209" spans="3:30" ht="12.75">
      <c r="C209" s="6"/>
      <c r="D209" s="6"/>
      <c r="E209" s="6"/>
      <c r="AD209" s="45">
        <f t="shared" si="14"/>
        <v>0</v>
      </c>
    </row>
    <row r="210" spans="2:30" ht="12.75">
      <c r="B210" s="2" t="s">
        <v>10</v>
      </c>
      <c r="C210" s="19"/>
      <c r="D210" s="19"/>
      <c r="E210" s="19"/>
      <c r="AC210" s="6">
        <f>N210+P210-R210-F210</f>
        <v>0</v>
      </c>
      <c r="AD210" s="45">
        <f t="shared" si="14"/>
        <v>0</v>
      </c>
    </row>
    <row r="211" spans="3:30" ht="12.75">
      <c r="C211" s="2" t="s">
        <v>369</v>
      </c>
      <c r="F211" s="20">
        <f>H211+J211+L211</f>
        <v>5079804</v>
      </c>
      <c r="G211" s="21"/>
      <c r="H211" s="22">
        <v>4543920</v>
      </c>
      <c r="I211" s="23"/>
      <c r="J211" s="22">
        <v>322318</v>
      </c>
      <c r="K211" s="23"/>
      <c r="L211" s="22">
        <v>213566</v>
      </c>
      <c r="M211" s="23"/>
      <c r="N211" s="22">
        <v>3276730</v>
      </c>
      <c r="O211" s="23"/>
      <c r="P211" s="22">
        <v>1803074</v>
      </c>
      <c r="Q211" s="23"/>
      <c r="R211" s="24">
        <v>0</v>
      </c>
      <c r="AC211" s="6">
        <f>N211+P211-R211-F211</f>
        <v>0</v>
      </c>
      <c r="AD211" s="45">
        <f t="shared" si="14"/>
        <v>0</v>
      </c>
    </row>
    <row r="212" spans="3:30" ht="9" customHeight="1">
      <c r="C212" s="6"/>
      <c r="D212" s="6"/>
      <c r="E212" s="6"/>
      <c r="AD212" s="45">
        <f t="shared" si="14"/>
        <v>0</v>
      </c>
    </row>
    <row r="213" spans="3:30" ht="12.75">
      <c r="C213" s="19"/>
      <c r="D213" s="19"/>
      <c r="E213" s="2" t="s">
        <v>370</v>
      </c>
      <c r="F213" s="20">
        <f>H213+J213+L213</f>
        <v>5079804</v>
      </c>
      <c r="H213" s="20">
        <f>SUM(H211)</f>
        <v>4543920</v>
      </c>
      <c r="J213" s="20">
        <f>SUM(J211)</f>
        <v>322318</v>
      </c>
      <c r="L213" s="20">
        <f>SUM(L211)</f>
        <v>213566</v>
      </c>
      <c r="N213" s="20">
        <f>SUM(N211)</f>
        <v>3276730</v>
      </c>
      <c r="P213" s="20">
        <f>SUM(P211)</f>
        <v>1803074</v>
      </c>
      <c r="R213" s="20">
        <f>SUM(R211)</f>
        <v>0</v>
      </c>
      <c r="AC213" s="6">
        <f>N213+P213-R213-F213</f>
        <v>0</v>
      </c>
      <c r="AD213" s="45">
        <f t="shared" si="14"/>
        <v>0</v>
      </c>
    </row>
    <row r="214" spans="3:30" ht="12.75">
      <c r="C214" s="19"/>
      <c r="D214" s="19"/>
      <c r="F214" s="3"/>
      <c r="H214" s="3"/>
      <c r="J214" s="3"/>
      <c r="L214" s="3"/>
      <c r="N214" s="3"/>
      <c r="P214" s="3"/>
      <c r="R214" s="3"/>
      <c r="AD214" s="45">
        <f t="shared" si="14"/>
        <v>0</v>
      </c>
    </row>
    <row r="215" spans="2:30" ht="12.75">
      <c r="B215" s="2" t="s">
        <v>11</v>
      </c>
      <c r="C215" s="19"/>
      <c r="D215" s="19"/>
      <c r="E215" s="19"/>
      <c r="AC215" s="6">
        <f>N215+P215-R215-F215</f>
        <v>0</v>
      </c>
      <c r="AD215" s="45">
        <f t="shared" si="14"/>
        <v>0</v>
      </c>
    </row>
    <row r="216" spans="3:30" ht="12.75">
      <c r="C216" s="2" t="s">
        <v>369</v>
      </c>
      <c r="F216" s="20">
        <f>H216+J216+L216</f>
        <v>1411274</v>
      </c>
      <c r="H216" s="22">
        <v>13595</v>
      </c>
      <c r="I216" s="5"/>
      <c r="J216" s="22">
        <v>1724</v>
      </c>
      <c r="K216" s="5"/>
      <c r="L216" s="22">
        <v>1395955</v>
      </c>
      <c r="M216" s="5"/>
      <c r="N216" s="22">
        <v>585138</v>
      </c>
      <c r="O216" s="5"/>
      <c r="P216" s="22">
        <v>826136</v>
      </c>
      <c r="Q216" s="5"/>
      <c r="R216" s="22">
        <v>0</v>
      </c>
      <c r="AC216" s="6">
        <f>N216+P216-R216-F216</f>
        <v>0</v>
      </c>
      <c r="AD216" s="45">
        <f t="shared" si="14"/>
        <v>0</v>
      </c>
    </row>
    <row r="217" spans="3:30" ht="8.25" customHeight="1">
      <c r="C217" s="6"/>
      <c r="D217" s="6"/>
      <c r="E217" s="6"/>
      <c r="AD217" s="45">
        <f t="shared" si="14"/>
        <v>0</v>
      </c>
    </row>
    <row r="218" spans="3:30" ht="12.75">
      <c r="C218" s="19"/>
      <c r="D218" s="19"/>
      <c r="E218" s="2" t="s">
        <v>370</v>
      </c>
      <c r="F218" s="20">
        <f>H218+J218+L218</f>
        <v>1411274</v>
      </c>
      <c r="H218" s="20">
        <f>SUM(H216)</f>
        <v>13595</v>
      </c>
      <c r="J218" s="20">
        <f>SUM(J216)</f>
        <v>1724</v>
      </c>
      <c r="L218" s="20">
        <f>SUM(L216)</f>
        <v>1395955</v>
      </c>
      <c r="N218" s="20">
        <f>SUM(N216)</f>
        <v>585138</v>
      </c>
      <c r="P218" s="20">
        <f>SUM(P216)</f>
        <v>826136</v>
      </c>
      <c r="R218" s="20">
        <f>SUM(R216)</f>
        <v>0</v>
      </c>
      <c r="AC218" s="6">
        <f>N218+P218-R218-F218</f>
        <v>0</v>
      </c>
      <c r="AD218" s="45">
        <f t="shared" si="14"/>
        <v>0</v>
      </c>
    </row>
    <row r="219" spans="3:30" ht="12.75">
      <c r="C219" s="6"/>
      <c r="D219" s="6"/>
      <c r="E219" s="6"/>
      <c r="AD219" s="45">
        <f t="shared" si="14"/>
        <v>0</v>
      </c>
    </row>
    <row r="220" spans="2:30" ht="12.75">
      <c r="B220" s="2" t="s">
        <v>14</v>
      </c>
      <c r="C220" s="19"/>
      <c r="D220" s="19"/>
      <c r="E220" s="19"/>
      <c r="AC220" s="6">
        <f>N220+P220-R220-F220</f>
        <v>0</v>
      </c>
      <c r="AD220" s="45">
        <f t="shared" si="14"/>
        <v>0</v>
      </c>
    </row>
    <row r="221" spans="3:30" ht="12.75">
      <c r="C221" s="2" t="s">
        <v>15</v>
      </c>
      <c r="F221" s="20">
        <f>H221+J221+L221</f>
        <v>607640</v>
      </c>
      <c r="H221" s="22">
        <v>609066</v>
      </c>
      <c r="I221" s="5"/>
      <c r="J221" s="22">
        <v>-1426</v>
      </c>
      <c r="K221" s="5"/>
      <c r="L221" s="22">
        <v>0</v>
      </c>
      <c r="M221" s="5"/>
      <c r="N221" s="22">
        <v>416451</v>
      </c>
      <c r="O221" s="5"/>
      <c r="P221" s="22">
        <v>192694</v>
      </c>
      <c r="Q221" s="5"/>
      <c r="R221" s="22">
        <v>1505</v>
      </c>
      <c r="AC221" s="6">
        <f>N221+P221-R221-F221</f>
        <v>0</v>
      </c>
      <c r="AD221" s="45">
        <f t="shared" si="14"/>
        <v>0</v>
      </c>
    </row>
    <row r="222" spans="3:30" ht="8.25" customHeight="1">
      <c r="C222" s="6"/>
      <c r="D222" s="6"/>
      <c r="E222" s="6"/>
      <c r="AD222" s="45">
        <f t="shared" si="14"/>
        <v>0</v>
      </c>
    </row>
    <row r="223" spans="3:30" ht="12.75">
      <c r="C223" s="19"/>
      <c r="D223" s="19"/>
      <c r="E223" s="2" t="s">
        <v>370</v>
      </c>
      <c r="F223" s="20">
        <f>H223+J223+L223</f>
        <v>607640</v>
      </c>
      <c r="H223" s="20">
        <f>SUM(H221)</f>
        <v>609066</v>
      </c>
      <c r="J223" s="20">
        <f>SUM(J221)</f>
        <v>-1426</v>
      </c>
      <c r="L223" s="20">
        <f>SUM(L221)</f>
        <v>0</v>
      </c>
      <c r="N223" s="20">
        <f>SUM(N221)</f>
        <v>416451</v>
      </c>
      <c r="P223" s="20">
        <f>SUM(P221)</f>
        <v>192694</v>
      </c>
      <c r="R223" s="20">
        <f>SUM(R221)</f>
        <v>1505</v>
      </c>
      <c r="AC223" s="6">
        <f>N223+P223-R223-F223</f>
        <v>0</v>
      </c>
      <c r="AD223" s="45">
        <f t="shared" si="14"/>
        <v>0</v>
      </c>
    </row>
    <row r="224" spans="3:30" ht="12.75">
      <c r="C224" s="19"/>
      <c r="D224" s="19"/>
      <c r="F224" s="3"/>
      <c r="H224" s="3"/>
      <c r="J224" s="3"/>
      <c r="L224" s="3"/>
      <c r="N224" s="3"/>
      <c r="P224" s="3"/>
      <c r="R224" s="3"/>
      <c r="AD224" s="45">
        <f t="shared" si="14"/>
        <v>0</v>
      </c>
    </row>
    <row r="225" spans="3:30" ht="12.75">
      <c r="C225" s="19"/>
      <c r="D225" s="19"/>
      <c r="E225" s="2" t="s">
        <v>371</v>
      </c>
      <c r="F225" s="20">
        <f>H225+J225+L225</f>
        <v>7098718</v>
      </c>
      <c r="H225" s="20">
        <f>H223+H213+H218</f>
        <v>5166581</v>
      </c>
      <c r="J225" s="20">
        <f>J223+J213+J218</f>
        <v>322616</v>
      </c>
      <c r="L225" s="20">
        <f>L223+L213+L218</f>
        <v>1609521</v>
      </c>
      <c r="N225" s="20">
        <f>N223+N213+N218</f>
        <v>4278319</v>
      </c>
      <c r="P225" s="20">
        <f>P223+P213+P218</f>
        <v>2821904</v>
      </c>
      <c r="R225" s="20">
        <f>R223+R213+R218</f>
        <v>1505</v>
      </c>
      <c r="AC225" s="6">
        <f>N225+P225-R225-F225</f>
        <v>0</v>
      </c>
      <c r="AD225" s="45">
        <f t="shared" si="14"/>
        <v>0</v>
      </c>
    </row>
    <row r="226" spans="3:30" ht="12.75">
      <c r="C226" s="19"/>
      <c r="D226" s="19"/>
      <c r="F226" s="3"/>
      <c r="H226" s="3"/>
      <c r="J226" s="3"/>
      <c r="L226" s="3"/>
      <c r="N226" s="3"/>
      <c r="P226" s="3"/>
      <c r="R226" s="3"/>
      <c r="AD226" s="45">
        <f t="shared" si="14"/>
        <v>0</v>
      </c>
    </row>
    <row r="227" spans="1:30" ht="12.75">
      <c r="A227" s="18" t="s">
        <v>392</v>
      </c>
      <c r="B227" s="18"/>
      <c r="C227" s="19"/>
      <c r="D227" s="19"/>
      <c r="E227" s="19"/>
      <c r="AC227" s="6">
        <f t="shared" si="11"/>
        <v>0</v>
      </c>
      <c r="AD227" s="45">
        <f t="shared" si="14"/>
        <v>0</v>
      </c>
    </row>
    <row r="228" spans="3:30" ht="12.75">
      <c r="C228" s="6"/>
      <c r="D228" s="6"/>
      <c r="E228" s="6"/>
      <c r="AC228" s="6">
        <f t="shared" si="11"/>
        <v>0</v>
      </c>
      <c r="AD228" s="45">
        <f t="shared" si="14"/>
        <v>0</v>
      </c>
    </row>
    <row r="229" spans="2:30" ht="12.75">
      <c r="B229" s="2" t="s">
        <v>10</v>
      </c>
      <c r="C229" s="19"/>
      <c r="D229" s="19"/>
      <c r="E229" s="19"/>
      <c r="AC229" s="6">
        <f t="shared" si="11"/>
        <v>0</v>
      </c>
      <c r="AD229" s="45">
        <f t="shared" si="14"/>
        <v>0</v>
      </c>
    </row>
    <row r="230" spans="3:30" ht="12.75">
      <c r="C230" s="2" t="s">
        <v>75</v>
      </c>
      <c r="F230" s="6">
        <f>H230+J230+L230</f>
        <v>1734181</v>
      </c>
      <c r="G230" s="21"/>
      <c r="H230" s="4">
        <v>1665284</v>
      </c>
      <c r="I230" s="23"/>
      <c r="J230" s="4">
        <v>67452</v>
      </c>
      <c r="K230" s="23"/>
      <c r="L230" s="4">
        <v>1445</v>
      </c>
      <c r="M230" s="23"/>
      <c r="N230" s="4">
        <v>1277588</v>
      </c>
      <c r="O230" s="23"/>
      <c r="P230" s="4">
        <v>456593</v>
      </c>
      <c r="Q230" s="23"/>
      <c r="R230" s="7">
        <v>0</v>
      </c>
      <c r="AC230" s="6">
        <f t="shared" si="11"/>
        <v>0</v>
      </c>
      <c r="AD230" s="45">
        <f t="shared" si="14"/>
        <v>0</v>
      </c>
    </row>
    <row r="231" spans="3:30" ht="12.75">
      <c r="C231" s="2" t="s">
        <v>76</v>
      </c>
      <c r="F231" s="6">
        <f>H231+J231+L231</f>
        <v>15701220</v>
      </c>
      <c r="H231" s="4">
        <v>372265</v>
      </c>
      <c r="I231" s="5"/>
      <c r="J231" s="4">
        <v>15298771</v>
      </c>
      <c r="K231" s="5"/>
      <c r="L231" s="4">
        <v>30184</v>
      </c>
      <c r="M231" s="5"/>
      <c r="N231" s="4">
        <v>12540793</v>
      </c>
      <c r="O231" s="5"/>
      <c r="P231" s="4">
        <v>4487558</v>
      </c>
      <c r="Q231" s="5"/>
      <c r="R231" s="4">
        <v>1327131</v>
      </c>
      <c r="AC231" s="6">
        <f t="shared" si="11"/>
        <v>0</v>
      </c>
      <c r="AD231" s="45">
        <f t="shared" si="14"/>
        <v>0</v>
      </c>
    </row>
    <row r="232" spans="3:30" ht="12.75">
      <c r="C232" s="2" t="s">
        <v>77</v>
      </c>
      <c r="F232" s="6">
        <f>H232+J232+L232</f>
        <v>1947016</v>
      </c>
      <c r="H232" s="4">
        <v>1718879</v>
      </c>
      <c r="I232" s="5"/>
      <c r="J232" s="4">
        <v>176320</v>
      </c>
      <c r="K232" s="5"/>
      <c r="L232" s="4">
        <v>51817</v>
      </c>
      <c r="M232" s="5"/>
      <c r="N232" s="4">
        <v>1529683</v>
      </c>
      <c r="O232" s="5"/>
      <c r="P232" s="4">
        <v>660900</v>
      </c>
      <c r="Q232" s="5"/>
      <c r="R232" s="7">
        <v>243567</v>
      </c>
      <c r="AC232" s="6">
        <f t="shared" si="11"/>
        <v>0</v>
      </c>
      <c r="AD232" s="45">
        <f t="shared" si="14"/>
        <v>0</v>
      </c>
    </row>
    <row r="233" spans="3:30" ht="12.75">
      <c r="C233" s="2" t="s">
        <v>78</v>
      </c>
      <c r="H233" s="4"/>
      <c r="I233" s="5"/>
      <c r="J233" s="4"/>
      <c r="K233" s="5"/>
      <c r="L233" s="4"/>
      <c r="M233" s="5"/>
      <c r="N233" s="4"/>
      <c r="O233" s="5"/>
      <c r="P233" s="4" t="s">
        <v>132</v>
      </c>
      <c r="Q233" s="5"/>
      <c r="R233" s="4"/>
      <c r="AC233" s="6">
        <f t="shared" si="11"/>
        <v>0</v>
      </c>
      <c r="AD233" s="45">
        <f t="shared" si="14"/>
        <v>0</v>
      </c>
    </row>
    <row r="234" spans="3:30" ht="12.75">
      <c r="C234" s="19"/>
      <c r="D234" s="2" t="s">
        <v>79</v>
      </c>
      <c r="F234" s="6">
        <f>H234+J234+L234</f>
        <v>498085</v>
      </c>
      <c r="H234" s="4">
        <v>344541</v>
      </c>
      <c r="I234" s="5"/>
      <c r="J234" s="4">
        <v>145746</v>
      </c>
      <c r="K234" s="5"/>
      <c r="L234" s="4">
        <v>7798</v>
      </c>
      <c r="M234" s="5"/>
      <c r="N234" s="4">
        <v>380157</v>
      </c>
      <c r="O234" s="5"/>
      <c r="P234" s="4">
        <v>117928</v>
      </c>
      <c r="Q234" s="5"/>
      <c r="R234" s="7">
        <v>0</v>
      </c>
      <c r="AC234" s="6">
        <f t="shared" si="11"/>
        <v>0</v>
      </c>
      <c r="AD234" s="45">
        <f t="shared" si="14"/>
        <v>0</v>
      </c>
    </row>
    <row r="235" spans="3:30" ht="12.75">
      <c r="C235" s="2" t="s">
        <v>80</v>
      </c>
      <c r="F235" s="6">
        <f>H235+J235+L235</f>
        <v>6960058</v>
      </c>
      <c r="H235" s="4">
        <v>483926</v>
      </c>
      <c r="I235" s="5"/>
      <c r="J235" s="4">
        <v>6447766</v>
      </c>
      <c r="K235" s="5"/>
      <c r="L235" s="4">
        <v>28366</v>
      </c>
      <c r="M235" s="5"/>
      <c r="N235" s="4">
        <v>4197378</v>
      </c>
      <c r="O235" s="5"/>
      <c r="P235" s="4">
        <v>3390517</v>
      </c>
      <c r="Q235" s="5"/>
      <c r="R235" s="4">
        <v>627837</v>
      </c>
      <c r="AC235" s="6">
        <f t="shared" si="11"/>
        <v>0</v>
      </c>
      <c r="AD235" s="45">
        <f t="shared" si="14"/>
        <v>0</v>
      </c>
    </row>
    <row r="236" spans="3:30" ht="12.75">
      <c r="C236" s="2" t="s">
        <v>81</v>
      </c>
      <c r="F236" s="6">
        <f>H236+J236+L236</f>
        <v>4790198</v>
      </c>
      <c r="H236" s="4">
        <v>752941</v>
      </c>
      <c r="I236" s="5"/>
      <c r="J236" s="4">
        <v>3891485</v>
      </c>
      <c r="K236" s="5"/>
      <c r="L236" s="4">
        <v>145772</v>
      </c>
      <c r="M236" s="5"/>
      <c r="N236" s="4">
        <v>5239550</v>
      </c>
      <c r="O236" s="5"/>
      <c r="P236" s="4">
        <v>3037193</v>
      </c>
      <c r="Q236" s="5"/>
      <c r="R236" s="4">
        <v>3486545</v>
      </c>
      <c r="AC236" s="6">
        <f t="shared" si="11"/>
        <v>0</v>
      </c>
      <c r="AD236" s="45">
        <f t="shared" si="14"/>
        <v>0</v>
      </c>
    </row>
    <row r="237" spans="3:30" ht="12.75">
      <c r="C237" s="2" t="s">
        <v>82</v>
      </c>
      <c r="F237" s="6">
        <f>H237+J237+L237</f>
        <v>1362490</v>
      </c>
      <c r="H237" s="4">
        <v>1362490</v>
      </c>
      <c r="I237" s="5"/>
      <c r="J237" s="7">
        <v>0</v>
      </c>
      <c r="K237" s="5"/>
      <c r="L237" s="7">
        <v>0</v>
      </c>
      <c r="M237" s="5"/>
      <c r="N237" s="7">
        <v>0</v>
      </c>
      <c r="O237" s="5"/>
      <c r="P237" s="4">
        <v>1362490</v>
      </c>
      <c r="Q237" s="5"/>
      <c r="R237" s="7">
        <v>0</v>
      </c>
      <c r="AC237" s="6">
        <f t="shared" si="11"/>
        <v>0</v>
      </c>
      <c r="AD237" s="45">
        <f t="shared" si="14"/>
        <v>0</v>
      </c>
    </row>
    <row r="238" spans="3:30" ht="12.75">
      <c r="C238" s="2" t="s">
        <v>83</v>
      </c>
      <c r="F238" s="6">
        <f>H238+J238+L238</f>
        <v>43646642</v>
      </c>
      <c r="H238" s="4">
        <v>6006616</v>
      </c>
      <c r="I238" s="5"/>
      <c r="J238" s="4">
        <v>37187538</v>
      </c>
      <c r="K238" s="5"/>
      <c r="L238" s="4">
        <v>452488</v>
      </c>
      <c r="M238" s="5"/>
      <c r="N238" s="4">
        <v>30381368</v>
      </c>
      <c r="O238" s="5"/>
      <c r="P238" s="4">
        <v>22078679</v>
      </c>
      <c r="Q238" s="5"/>
      <c r="R238" s="4">
        <v>8813405</v>
      </c>
      <c r="AC238" s="6">
        <f t="shared" si="11"/>
        <v>0</v>
      </c>
      <c r="AD238" s="45">
        <f t="shared" si="14"/>
        <v>0</v>
      </c>
    </row>
    <row r="239" spans="3:30" ht="12.75">
      <c r="C239" s="2" t="s">
        <v>84</v>
      </c>
      <c r="H239" s="4"/>
      <c r="I239" s="5"/>
      <c r="J239" s="4"/>
      <c r="K239" s="5"/>
      <c r="L239" s="4"/>
      <c r="M239" s="5"/>
      <c r="N239" s="4"/>
      <c r="O239" s="5"/>
      <c r="P239" s="4"/>
      <c r="Q239" s="5"/>
      <c r="R239" s="4"/>
      <c r="AC239" s="6">
        <f aca="true" t="shared" si="15" ref="AC239:AC302">N239+P239-R239-F239</f>
        <v>0</v>
      </c>
      <c r="AD239" s="45">
        <f t="shared" si="14"/>
        <v>0</v>
      </c>
    </row>
    <row r="240" spans="3:30" ht="12.75">
      <c r="C240" s="19"/>
      <c r="D240" s="2" t="s">
        <v>85</v>
      </c>
      <c r="F240" s="6">
        <f aca="true" t="shared" si="16" ref="F240:F249">H240+J240+L240</f>
        <v>2414069</v>
      </c>
      <c r="H240" s="4">
        <v>2094935</v>
      </c>
      <c r="I240" s="5"/>
      <c r="J240" s="4">
        <v>308526</v>
      </c>
      <c r="K240" s="5"/>
      <c r="L240" s="4">
        <v>10608</v>
      </c>
      <c r="M240" s="5"/>
      <c r="N240" s="4">
        <v>1640214</v>
      </c>
      <c r="O240" s="5"/>
      <c r="P240" s="4">
        <v>773855</v>
      </c>
      <c r="Q240" s="5"/>
      <c r="R240" s="4">
        <v>0</v>
      </c>
      <c r="AC240" s="6">
        <f t="shared" si="15"/>
        <v>0</v>
      </c>
      <c r="AD240" s="45">
        <f t="shared" si="14"/>
        <v>0</v>
      </c>
    </row>
    <row r="241" spans="3:30" ht="12.75">
      <c r="C241" s="2" t="s">
        <v>86</v>
      </c>
      <c r="F241" s="6">
        <f t="shared" si="16"/>
        <v>6250218</v>
      </c>
      <c r="H241" s="4">
        <v>986338</v>
      </c>
      <c r="I241" s="5"/>
      <c r="J241" s="4">
        <v>4871436</v>
      </c>
      <c r="K241" s="5"/>
      <c r="L241" s="4">
        <v>392444</v>
      </c>
      <c r="M241" s="5"/>
      <c r="N241" s="4">
        <v>4366903</v>
      </c>
      <c r="O241" s="5"/>
      <c r="P241" s="4">
        <v>2499151</v>
      </c>
      <c r="Q241" s="5"/>
      <c r="R241" s="4">
        <v>615836</v>
      </c>
      <c r="AC241" s="6">
        <f t="shared" si="15"/>
        <v>0</v>
      </c>
      <c r="AD241" s="45">
        <f t="shared" si="14"/>
        <v>0</v>
      </c>
    </row>
    <row r="242" spans="3:30" ht="12.75">
      <c r="C242" s="2" t="s">
        <v>87</v>
      </c>
      <c r="F242" s="6">
        <f t="shared" si="16"/>
        <v>3375331</v>
      </c>
      <c r="H242" s="4">
        <v>615878</v>
      </c>
      <c r="I242" s="5"/>
      <c r="J242" s="4">
        <v>2692732</v>
      </c>
      <c r="K242" s="5"/>
      <c r="L242" s="4">
        <v>66721</v>
      </c>
      <c r="M242" s="5"/>
      <c r="N242" s="4">
        <v>2417361</v>
      </c>
      <c r="O242" s="5"/>
      <c r="P242" s="4">
        <v>1088535</v>
      </c>
      <c r="Q242" s="5"/>
      <c r="R242" s="4">
        <v>130565</v>
      </c>
      <c r="AC242" s="6">
        <f t="shared" si="15"/>
        <v>0</v>
      </c>
      <c r="AD242" s="45">
        <f t="shared" si="14"/>
        <v>0</v>
      </c>
    </row>
    <row r="243" spans="3:30" ht="12.75">
      <c r="C243" s="2" t="s">
        <v>88</v>
      </c>
      <c r="F243" s="6">
        <f t="shared" si="16"/>
        <v>13311004</v>
      </c>
      <c r="H243" s="4">
        <v>853357</v>
      </c>
      <c r="I243" s="5"/>
      <c r="J243" s="4">
        <v>12136178</v>
      </c>
      <c r="K243" s="5"/>
      <c r="L243" s="4">
        <v>321469</v>
      </c>
      <c r="M243" s="5"/>
      <c r="N243" s="4">
        <v>10737753</v>
      </c>
      <c r="O243" s="5"/>
      <c r="P243" s="4">
        <v>4887626</v>
      </c>
      <c r="Q243" s="5"/>
      <c r="R243" s="4">
        <v>2314375</v>
      </c>
      <c r="AC243" s="6">
        <f t="shared" si="15"/>
        <v>0</v>
      </c>
      <c r="AD243" s="45">
        <f t="shared" si="14"/>
        <v>0</v>
      </c>
    </row>
    <row r="244" spans="3:30" ht="12.75">
      <c r="C244" s="2" t="s">
        <v>89</v>
      </c>
      <c r="F244" s="6">
        <f t="shared" si="16"/>
        <v>6607163</v>
      </c>
      <c r="H244" s="4">
        <v>991000</v>
      </c>
      <c r="I244" s="5"/>
      <c r="J244" s="4">
        <v>5577112</v>
      </c>
      <c r="K244" s="5"/>
      <c r="L244" s="4">
        <v>39051</v>
      </c>
      <c r="M244" s="5"/>
      <c r="N244" s="4">
        <v>4898860</v>
      </c>
      <c r="O244" s="5"/>
      <c r="P244" s="4">
        <v>2204920</v>
      </c>
      <c r="Q244" s="5"/>
      <c r="R244" s="4">
        <v>496617</v>
      </c>
      <c r="AC244" s="6">
        <f t="shared" si="15"/>
        <v>0</v>
      </c>
      <c r="AD244" s="45">
        <f t="shared" si="14"/>
        <v>0</v>
      </c>
    </row>
    <row r="245" spans="3:30" ht="12.75">
      <c r="C245" s="2" t="s">
        <v>90</v>
      </c>
      <c r="F245" s="6">
        <f t="shared" si="16"/>
        <v>6548095</v>
      </c>
      <c r="H245" s="4">
        <v>372890</v>
      </c>
      <c r="I245" s="5"/>
      <c r="J245" s="4">
        <v>6140077</v>
      </c>
      <c r="K245" s="5"/>
      <c r="L245" s="4">
        <v>35128</v>
      </c>
      <c r="M245" s="5"/>
      <c r="N245" s="4">
        <v>5078977</v>
      </c>
      <c r="O245" s="5"/>
      <c r="P245" s="4">
        <v>2464887</v>
      </c>
      <c r="Q245" s="5"/>
      <c r="R245" s="4">
        <v>995769</v>
      </c>
      <c r="AC245" s="6">
        <f t="shared" si="15"/>
        <v>0</v>
      </c>
      <c r="AD245" s="45">
        <f t="shared" si="14"/>
        <v>0</v>
      </c>
    </row>
    <row r="246" spans="3:30" ht="12.75">
      <c r="C246" s="2" t="s">
        <v>91</v>
      </c>
      <c r="F246" s="6">
        <f t="shared" si="16"/>
        <v>3975033</v>
      </c>
      <c r="H246" s="4">
        <v>411735</v>
      </c>
      <c r="I246" s="5"/>
      <c r="J246" s="4">
        <v>3558298</v>
      </c>
      <c r="K246" s="5"/>
      <c r="L246" s="4">
        <v>5000</v>
      </c>
      <c r="M246" s="5"/>
      <c r="N246" s="4">
        <v>2811117</v>
      </c>
      <c r="O246" s="5"/>
      <c r="P246" s="4">
        <v>1808672</v>
      </c>
      <c r="Q246" s="5"/>
      <c r="R246" s="4">
        <v>644756</v>
      </c>
      <c r="AC246" s="6">
        <f t="shared" si="15"/>
        <v>0</v>
      </c>
      <c r="AD246" s="45">
        <f t="shared" si="14"/>
        <v>0</v>
      </c>
    </row>
    <row r="247" spans="3:30" ht="12.75">
      <c r="C247" s="2" t="s">
        <v>92</v>
      </c>
      <c r="F247" s="6">
        <f t="shared" si="16"/>
        <v>6838993</v>
      </c>
      <c r="H247" s="4">
        <v>1620079</v>
      </c>
      <c r="I247" s="5"/>
      <c r="J247" s="4">
        <v>5177122</v>
      </c>
      <c r="K247" s="5"/>
      <c r="L247" s="4">
        <v>41792</v>
      </c>
      <c r="M247" s="5"/>
      <c r="N247" s="4">
        <v>7569098</v>
      </c>
      <c r="O247" s="5"/>
      <c r="P247" s="4">
        <v>3522724</v>
      </c>
      <c r="Q247" s="5"/>
      <c r="R247" s="4">
        <v>4252829</v>
      </c>
      <c r="AC247" s="6">
        <f t="shared" si="15"/>
        <v>0</v>
      </c>
      <c r="AD247" s="45">
        <f t="shared" si="14"/>
        <v>0</v>
      </c>
    </row>
    <row r="248" spans="3:30" ht="12.75">
      <c r="C248" s="2" t="s">
        <v>93</v>
      </c>
      <c r="F248" s="6">
        <f t="shared" si="16"/>
        <v>12842614</v>
      </c>
      <c r="H248" s="4">
        <v>1416530</v>
      </c>
      <c r="I248" s="5"/>
      <c r="J248" s="4">
        <v>11227048</v>
      </c>
      <c r="K248" s="5"/>
      <c r="L248" s="4">
        <v>199036</v>
      </c>
      <c r="M248" s="5"/>
      <c r="N248" s="4">
        <v>10923634</v>
      </c>
      <c r="O248" s="5"/>
      <c r="P248" s="4">
        <v>5816206</v>
      </c>
      <c r="Q248" s="5"/>
      <c r="R248" s="4">
        <v>3897226</v>
      </c>
      <c r="AC248" s="6">
        <f t="shared" si="15"/>
        <v>0</v>
      </c>
      <c r="AD248" s="45">
        <f t="shared" si="14"/>
        <v>0</v>
      </c>
    </row>
    <row r="249" spans="3:30" ht="12.75">
      <c r="C249" s="2" t="s">
        <v>94</v>
      </c>
      <c r="F249" s="6">
        <f t="shared" si="16"/>
        <v>1620238</v>
      </c>
      <c r="H249" s="4">
        <v>1462885</v>
      </c>
      <c r="I249" s="5"/>
      <c r="J249" s="4">
        <v>125313</v>
      </c>
      <c r="K249" s="5"/>
      <c r="L249" s="4">
        <v>32040</v>
      </c>
      <c r="M249" s="5"/>
      <c r="N249" s="4">
        <v>1187573</v>
      </c>
      <c r="O249" s="5"/>
      <c r="P249" s="4">
        <v>444511</v>
      </c>
      <c r="Q249" s="5"/>
      <c r="R249" s="7">
        <v>11846</v>
      </c>
      <c r="AC249" s="6">
        <f t="shared" si="15"/>
        <v>0</v>
      </c>
      <c r="AD249" s="45">
        <f t="shared" si="14"/>
        <v>0</v>
      </c>
    </row>
    <row r="250" spans="3:30" ht="12.75">
      <c r="C250" s="2" t="s">
        <v>95</v>
      </c>
      <c r="H250" s="4"/>
      <c r="I250" s="5"/>
      <c r="J250" s="4"/>
      <c r="K250" s="5"/>
      <c r="L250" s="4"/>
      <c r="M250" s="5"/>
      <c r="N250" s="4"/>
      <c r="O250" s="5"/>
      <c r="P250" s="4"/>
      <c r="Q250" s="5"/>
      <c r="R250" s="4"/>
      <c r="AC250" s="6">
        <f t="shared" si="15"/>
        <v>0</v>
      </c>
      <c r="AD250" s="45">
        <f t="shared" si="14"/>
        <v>0</v>
      </c>
    </row>
    <row r="251" spans="3:30" ht="12.75">
      <c r="C251" s="19"/>
      <c r="D251" s="2" t="s">
        <v>96</v>
      </c>
      <c r="F251" s="6">
        <f aca="true" t="shared" si="17" ref="F251:F259">H251+J251+L251</f>
        <v>1317158</v>
      </c>
      <c r="H251" s="4">
        <v>258652</v>
      </c>
      <c r="I251" s="5"/>
      <c r="J251" s="4">
        <v>1058506</v>
      </c>
      <c r="K251" s="5"/>
      <c r="L251" s="7">
        <v>0</v>
      </c>
      <c r="M251" s="5"/>
      <c r="N251" s="4">
        <v>1249663</v>
      </c>
      <c r="O251" s="5"/>
      <c r="P251" s="4">
        <v>845822</v>
      </c>
      <c r="Q251" s="5"/>
      <c r="R251" s="4">
        <v>778327</v>
      </c>
      <c r="AC251" s="6">
        <f t="shared" si="15"/>
        <v>0</v>
      </c>
      <c r="AD251" s="45">
        <f t="shared" si="14"/>
        <v>0</v>
      </c>
    </row>
    <row r="252" spans="3:30" ht="12.75">
      <c r="C252" s="2" t="s">
        <v>97</v>
      </c>
      <c r="F252" s="6">
        <f t="shared" si="17"/>
        <v>2233484</v>
      </c>
      <c r="H252" s="4">
        <v>2090990</v>
      </c>
      <c r="I252" s="5"/>
      <c r="J252" s="4">
        <v>140481</v>
      </c>
      <c r="K252" s="5"/>
      <c r="L252" s="4">
        <v>2013</v>
      </c>
      <c r="M252" s="5"/>
      <c r="N252" s="4">
        <v>1740567</v>
      </c>
      <c r="O252" s="5"/>
      <c r="P252" s="4">
        <v>492917</v>
      </c>
      <c r="Q252" s="5"/>
      <c r="R252" s="4">
        <v>0</v>
      </c>
      <c r="AC252" s="6">
        <f t="shared" si="15"/>
        <v>0</v>
      </c>
      <c r="AD252" s="45">
        <f t="shared" si="14"/>
        <v>0</v>
      </c>
    </row>
    <row r="253" spans="3:30" ht="12.75">
      <c r="C253" s="2" t="s">
        <v>98</v>
      </c>
      <c r="F253" s="6">
        <f t="shared" si="17"/>
        <v>6412633</v>
      </c>
      <c r="H253" s="4">
        <v>1511871</v>
      </c>
      <c r="I253" s="5"/>
      <c r="J253" s="4">
        <v>4773770</v>
      </c>
      <c r="K253" s="5"/>
      <c r="L253" s="4">
        <v>126992</v>
      </c>
      <c r="M253" s="5"/>
      <c r="N253" s="4">
        <v>5937988</v>
      </c>
      <c r="O253" s="5"/>
      <c r="P253" s="4">
        <v>2451965</v>
      </c>
      <c r="Q253" s="5"/>
      <c r="R253" s="4">
        <v>1977320</v>
      </c>
      <c r="AC253" s="6">
        <f t="shared" si="15"/>
        <v>0</v>
      </c>
      <c r="AD253" s="45">
        <f t="shared" si="14"/>
        <v>0</v>
      </c>
    </row>
    <row r="254" spans="3:30" ht="12.75">
      <c r="C254" s="2" t="s">
        <v>99</v>
      </c>
      <c r="F254" s="6">
        <f t="shared" si="17"/>
        <v>1433101</v>
      </c>
      <c r="H254" s="4">
        <v>291313</v>
      </c>
      <c r="I254" s="5"/>
      <c r="J254" s="4">
        <v>1141788</v>
      </c>
      <c r="K254" s="5"/>
      <c r="L254" s="4">
        <v>0</v>
      </c>
      <c r="M254" s="5"/>
      <c r="N254" s="4">
        <v>1661072</v>
      </c>
      <c r="O254" s="5"/>
      <c r="P254" s="4">
        <v>689741</v>
      </c>
      <c r="Q254" s="5"/>
      <c r="R254" s="4">
        <v>917712</v>
      </c>
      <c r="AC254" s="6">
        <f t="shared" si="15"/>
        <v>0</v>
      </c>
      <c r="AD254" s="45">
        <f t="shared" si="14"/>
        <v>0</v>
      </c>
    </row>
    <row r="255" spans="3:30" ht="12.75">
      <c r="C255" s="2" t="s">
        <v>100</v>
      </c>
      <c r="F255" s="6">
        <f t="shared" si="17"/>
        <v>12777043</v>
      </c>
      <c r="H255" s="4">
        <v>955921</v>
      </c>
      <c r="I255" s="5"/>
      <c r="J255" s="4">
        <v>11807773</v>
      </c>
      <c r="K255" s="5"/>
      <c r="L255" s="7">
        <v>13349</v>
      </c>
      <c r="M255" s="5"/>
      <c r="N255" s="4">
        <v>10128773</v>
      </c>
      <c r="O255" s="5"/>
      <c r="P255" s="4">
        <v>3968689</v>
      </c>
      <c r="Q255" s="5"/>
      <c r="R255" s="4">
        <v>1320419</v>
      </c>
      <c r="AC255" s="6">
        <f t="shared" si="15"/>
        <v>0</v>
      </c>
      <c r="AD255" s="45">
        <f t="shared" si="14"/>
        <v>0</v>
      </c>
    </row>
    <row r="256" spans="3:30" ht="12.75">
      <c r="C256" s="2" t="s">
        <v>101</v>
      </c>
      <c r="F256" s="6">
        <f t="shared" si="17"/>
        <v>-1084</v>
      </c>
      <c r="H256" s="7">
        <v>0</v>
      </c>
      <c r="I256" s="5"/>
      <c r="J256" s="4">
        <v>-1084</v>
      </c>
      <c r="K256" s="5"/>
      <c r="L256" s="7">
        <v>0</v>
      </c>
      <c r="M256" s="5"/>
      <c r="N256" s="4">
        <v>0</v>
      </c>
      <c r="O256" s="5"/>
      <c r="P256" s="4">
        <v>3012343</v>
      </c>
      <c r="Q256" s="5"/>
      <c r="R256" s="4">
        <v>3013427</v>
      </c>
      <c r="AC256" s="6">
        <f t="shared" si="15"/>
        <v>0</v>
      </c>
      <c r="AD256" s="45">
        <f t="shared" si="14"/>
        <v>0</v>
      </c>
    </row>
    <row r="257" spans="3:30" ht="12.75">
      <c r="C257" s="2" t="s">
        <v>102</v>
      </c>
      <c r="F257" s="6">
        <f t="shared" si="17"/>
        <v>16733958</v>
      </c>
      <c r="H257" s="4">
        <v>1766765</v>
      </c>
      <c r="I257" s="5"/>
      <c r="J257" s="4">
        <v>14794212</v>
      </c>
      <c r="K257" s="5"/>
      <c r="L257" s="4">
        <v>172981</v>
      </c>
      <c r="M257" s="5"/>
      <c r="N257" s="4">
        <v>13386423</v>
      </c>
      <c r="O257" s="5"/>
      <c r="P257" s="4">
        <v>6096891</v>
      </c>
      <c r="Q257" s="5"/>
      <c r="R257" s="4">
        <v>2749356</v>
      </c>
      <c r="AC257" s="6">
        <f t="shared" si="15"/>
        <v>0</v>
      </c>
      <c r="AD257" s="45">
        <f t="shared" si="14"/>
        <v>0</v>
      </c>
    </row>
    <row r="258" spans="3:30" ht="12.75">
      <c r="C258" s="2" t="s">
        <v>354</v>
      </c>
      <c r="F258" s="6">
        <f>H258+J258+L258</f>
        <v>5639938</v>
      </c>
      <c r="H258" s="4">
        <v>401932</v>
      </c>
      <c r="I258" s="5"/>
      <c r="J258" s="4">
        <v>5033129</v>
      </c>
      <c r="K258" s="5"/>
      <c r="L258" s="4">
        <v>204877</v>
      </c>
      <c r="M258" s="5"/>
      <c r="N258" s="4">
        <v>4367065</v>
      </c>
      <c r="O258" s="5"/>
      <c r="P258" s="4">
        <v>1784581</v>
      </c>
      <c r="Q258" s="5"/>
      <c r="R258" s="4">
        <v>511708</v>
      </c>
      <c r="AC258" s="6">
        <f t="shared" si="15"/>
        <v>0</v>
      </c>
      <c r="AD258" s="45">
        <f t="shared" si="14"/>
        <v>0</v>
      </c>
    </row>
    <row r="259" spans="3:30" ht="12.75">
      <c r="C259" s="2" t="s">
        <v>25</v>
      </c>
      <c r="F259" s="20">
        <f t="shared" si="17"/>
        <v>10357152</v>
      </c>
      <c r="H259" s="22">
        <v>2129935</v>
      </c>
      <c r="I259" s="5"/>
      <c r="J259" s="22">
        <v>6789905</v>
      </c>
      <c r="K259" s="5"/>
      <c r="L259" s="22">
        <v>1437312</v>
      </c>
      <c r="M259" s="5"/>
      <c r="N259" s="22">
        <v>7481039</v>
      </c>
      <c r="O259" s="5"/>
      <c r="P259" s="22">
        <v>3367086</v>
      </c>
      <c r="Q259" s="5"/>
      <c r="R259" s="22">
        <v>490973</v>
      </c>
      <c r="AC259" s="6">
        <f t="shared" si="15"/>
        <v>0</v>
      </c>
      <c r="AD259" s="45">
        <f t="shared" si="14"/>
        <v>0</v>
      </c>
    </row>
    <row r="260" spans="3:30" ht="12.75">
      <c r="C260" s="6"/>
      <c r="D260" s="6"/>
      <c r="E260" s="6"/>
      <c r="AC260" s="6">
        <f t="shared" si="15"/>
        <v>0</v>
      </c>
      <c r="AD260" s="45">
        <f t="shared" si="14"/>
        <v>0</v>
      </c>
    </row>
    <row r="261" spans="3:30" ht="12.75">
      <c r="C261" s="19"/>
      <c r="D261" s="19"/>
      <c r="E261" s="2" t="s">
        <v>18</v>
      </c>
      <c r="F261" s="20">
        <f>H261+J261+L261</f>
        <v>197326031</v>
      </c>
      <c r="H261" s="20">
        <f>SUM(H230:H259)</f>
        <v>32939948</v>
      </c>
      <c r="J261" s="20">
        <f>SUM(J230:J259)</f>
        <v>160567400</v>
      </c>
      <c r="L261" s="20">
        <f>SUM(L230:L259)</f>
        <v>3818683</v>
      </c>
      <c r="N261" s="20">
        <f>SUM(N230:N259)</f>
        <v>153130597</v>
      </c>
      <c r="P261" s="20">
        <f>SUM(P230:P259)</f>
        <v>83812980</v>
      </c>
      <c r="R261" s="20">
        <f>SUM(R230:R259)</f>
        <v>39617546</v>
      </c>
      <c r="AC261" s="6">
        <f t="shared" si="15"/>
        <v>0</v>
      </c>
      <c r="AD261" s="45">
        <f t="shared" si="14"/>
        <v>0</v>
      </c>
    </row>
    <row r="262" spans="3:30" ht="12.75">
      <c r="C262" s="6"/>
      <c r="D262" s="6"/>
      <c r="E262" s="6"/>
      <c r="AC262" s="6">
        <f t="shared" si="15"/>
        <v>0</v>
      </c>
      <c r="AD262" s="45">
        <f t="shared" si="14"/>
        <v>0</v>
      </c>
    </row>
    <row r="263" spans="2:30" ht="12.75">
      <c r="B263" s="2" t="s">
        <v>11</v>
      </c>
      <c r="C263" s="19"/>
      <c r="D263" s="19"/>
      <c r="E263" s="19"/>
      <c r="AC263" s="6">
        <f t="shared" si="15"/>
        <v>0</v>
      </c>
      <c r="AD263" s="45">
        <f t="shared" si="14"/>
        <v>0</v>
      </c>
    </row>
    <row r="264" spans="3:30" ht="12.75">
      <c r="C264" s="2" t="s">
        <v>75</v>
      </c>
      <c r="F264" s="6">
        <f>H264+J264+L264</f>
        <v>3160912</v>
      </c>
      <c r="G264" s="21"/>
      <c r="H264" s="7">
        <v>491610</v>
      </c>
      <c r="I264" s="23"/>
      <c r="J264" s="4">
        <v>20367</v>
      </c>
      <c r="K264" s="23"/>
      <c r="L264" s="4">
        <v>2648935</v>
      </c>
      <c r="M264" s="23"/>
      <c r="N264" s="4">
        <v>1429294</v>
      </c>
      <c r="O264" s="23"/>
      <c r="P264" s="4">
        <v>1731618</v>
      </c>
      <c r="Q264" s="23"/>
      <c r="R264" s="7">
        <v>0</v>
      </c>
      <c r="AC264" s="6">
        <f t="shared" si="15"/>
        <v>0</v>
      </c>
      <c r="AD264" s="45">
        <f t="shared" si="14"/>
        <v>0</v>
      </c>
    </row>
    <row r="265" spans="3:30" ht="12.75">
      <c r="C265" s="2" t="s">
        <v>76</v>
      </c>
      <c r="F265" s="6">
        <f>H265+J265+L265</f>
        <v>910789</v>
      </c>
      <c r="H265" s="7">
        <v>47353</v>
      </c>
      <c r="I265" s="5"/>
      <c r="J265" s="4">
        <v>683172</v>
      </c>
      <c r="K265" s="5"/>
      <c r="L265" s="4">
        <v>180264</v>
      </c>
      <c r="M265" s="5"/>
      <c r="N265" s="4">
        <v>674968</v>
      </c>
      <c r="O265" s="5"/>
      <c r="P265" s="4">
        <v>235821</v>
      </c>
      <c r="Q265" s="5"/>
      <c r="R265" s="4">
        <v>0</v>
      </c>
      <c r="AC265" s="6">
        <f t="shared" si="15"/>
        <v>0</v>
      </c>
      <c r="AD265" s="45">
        <f aca="true" t="shared" si="18" ref="AD265:AD328">+N265+P265-R265-F265</f>
        <v>0</v>
      </c>
    </row>
    <row r="266" spans="3:30" ht="12.75">
      <c r="C266" s="2" t="s">
        <v>77</v>
      </c>
      <c r="F266" s="6">
        <f>H266+J266+L266</f>
        <v>3950111</v>
      </c>
      <c r="H266" s="4">
        <v>192343</v>
      </c>
      <c r="I266" s="5"/>
      <c r="J266" s="4">
        <v>51298</v>
      </c>
      <c r="K266" s="5"/>
      <c r="L266" s="4">
        <v>3706470</v>
      </c>
      <c r="M266" s="5"/>
      <c r="N266" s="4">
        <v>2283678</v>
      </c>
      <c r="O266" s="5"/>
      <c r="P266" s="4">
        <v>1666433</v>
      </c>
      <c r="Q266" s="5"/>
      <c r="R266" s="7">
        <v>0</v>
      </c>
      <c r="AC266" s="6">
        <f t="shared" si="15"/>
        <v>0</v>
      </c>
      <c r="AD266" s="45">
        <f t="shared" si="18"/>
        <v>0</v>
      </c>
    </row>
    <row r="267" spans="3:30" ht="12.75">
      <c r="C267" s="2" t="s">
        <v>78</v>
      </c>
      <c r="H267" s="4"/>
      <c r="I267" s="5"/>
      <c r="J267" s="4"/>
      <c r="K267" s="5"/>
      <c r="L267" s="4"/>
      <c r="M267" s="5"/>
      <c r="N267" s="4"/>
      <c r="O267" s="5"/>
      <c r="P267" s="4"/>
      <c r="Q267" s="5"/>
      <c r="R267" s="4"/>
      <c r="AC267" s="6">
        <f t="shared" si="15"/>
        <v>0</v>
      </c>
      <c r="AD267" s="45">
        <f t="shared" si="18"/>
        <v>0</v>
      </c>
    </row>
    <row r="268" spans="3:30" ht="12.75">
      <c r="C268" s="19"/>
      <c r="D268" s="2" t="s">
        <v>79</v>
      </c>
      <c r="F268" s="6">
        <f>H268+J268+L268</f>
        <v>945015</v>
      </c>
      <c r="H268" s="7">
        <v>17819</v>
      </c>
      <c r="I268" s="5"/>
      <c r="J268" s="4">
        <v>0</v>
      </c>
      <c r="K268" s="5"/>
      <c r="L268" s="4">
        <v>927196</v>
      </c>
      <c r="M268" s="5"/>
      <c r="N268" s="4">
        <v>440074</v>
      </c>
      <c r="O268" s="5"/>
      <c r="P268" s="4">
        <v>504941</v>
      </c>
      <c r="Q268" s="5"/>
      <c r="R268" s="7">
        <v>0</v>
      </c>
      <c r="AC268" s="6">
        <f t="shared" si="15"/>
        <v>0</v>
      </c>
      <c r="AD268" s="45">
        <f t="shared" si="18"/>
        <v>0</v>
      </c>
    </row>
    <row r="269" spans="3:30" ht="12.75">
      <c r="C269" s="2" t="s">
        <v>80</v>
      </c>
      <c r="F269" s="6">
        <f>H269+J269+L269</f>
        <v>788240</v>
      </c>
      <c r="H269" s="7">
        <v>0</v>
      </c>
      <c r="I269" s="5"/>
      <c r="J269" s="7">
        <v>25038</v>
      </c>
      <c r="K269" s="5"/>
      <c r="L269" s="4">
        <v>763202</v>
      </c>
      <c r="M269" s="5"/>
      <c r="N269" s="4">
        <v>492757</v>
      </c>
      <c r="O269" s="5"/>
      <c r="P269" s="4">
        <v>295483</v>
      </c>
      <c r="Q269" s="5"/>
      <c r="R269" s="7">
        <v>0</v>
      </c>
      <c r="AC269" s="6">
        <f t="shared" si="15"/>
        <v>0</v>
      </c>
      <c r="AD269" s="45">
        <f t="shared" si="18"/>
        <v>0</v>
      </c>
    </row>
    <row r="270" spans="3:30" ht="12.75">
      <c r="C270" s="2" t="s">
        <v>81</v>
      </c>
      <c r="F270" s="6">
        <f>H270+J270+L270</f>
        <v>12487</v>
      </c>
      <c r="H270" s="7">
        <v>0</v>
      </c>
      <c r="I270" s="5"/>
      <c r="J270" s="7">
        <v>0</v>
      </c>
      <c r="K270" s="5"/>
      <c r="L270" s="4">
        <v>12487</v>
      </c>
      <c r="M270" s="5"/>
      <c r="N270" s="4">
        <v>5502</v>
      </c>
      <c r="O270" s="5"/>
      <c r="P270" s="4">
        <v>6985</v>
      </c>
      <c r="Q270" s="5"/>
      <c r="R270" s="7">
        <v>0</v>
      </c>
      <c r="AC270" s="6">
        <f t="shared" si="15"/>
        <v>0</v>
      </c>
      <c r="AD270" s="45">
        <f t="shared" si="18"/>
        <v>0</v>
      </c>
    </row>
    <row r="271" spans="3:30" ht="12.75">
      <c r="C271" s="2" t="s">
        <v>26</v>
      </c>
      <c r="F271" s="6">
        <f>H271+J271+L271</f>
        <v>24614</v>
      </c>
      <c r="H271" s="7">
        <v>0</v>
      </c>
      <c r="I271" s="5"/>
      <c r="J271" s="4">
        <v>0</v>
      </c>
      <c r="K271" s="5"/>
      <c r="L271" s="4">
        <v>24614</v>
      </c>
      <c r="M271" s="5"/>
      <c r="N271" s="4">
        <v>12780</v>
      </c>
      <c r="O271" s="5"/>
      <c r="P271" s="4">
        <v>11834</v>
      </c>
      <c r="Q271" s="5"/>
      <c r="R271" s="7">
        <v>0</v>
      </c>
      <c r="AC271" s="6">
        <f t="shared" si="15"/>
        <v>0</v>
      </c>
      <c r="AD271" s="45">
        <f t="shared" si="18"/>
        <v>0</v>
      </c>
    </row>
    <row r="272" spans="3:30" ht="12.75">
      <c r="C272" s="2" t="s">
        <v>83</v>
      </c>
      <c r="F272" s="6">
        <f>H272+J272+L272</f>
        <v>14011893</v>
      </c>
      <c r="H272" s="4">
        <v>226402</v>
      </c>
      <c r="I272" s="5"/>
      <c r="J272" s="4">
        <v>4365463</v>
      </c>
      <c r="K272" s="5"/>
      <c r="L272" s="4">
        <v>9420028</v>
      </c>
      <c r="M272" s="5"/>
      <c r="N272" s="4">
        <v>8774510</v>
      </c>
      <c r="O272" s="5"/>
      <c r="P272" s="4">
        <v>5240711</v>
      </c>
      <c r="Q272" s="5"/>
      <c r="R272" s="7">
        <v>3328</v>
      </c>
      <c r="AC272" s="6">
        <f t="shared" si="15"/>
        <v>0</v>
      </c>
      <c r="AD272" s="45">
        <f t="shared" si="18"/>
        <v>0</v>
      </c>
    </row>
    <row r="273" spans="3:30" ht="12.75">
      <c r="C273" s="2" t="s">
        <v>84</v>
      </c>
      <c r="H273" s="4"/>
      <c r="I273" s="5"/>
      <c r="J273" s="4"/>
      <c r="K273" s="5"/>
      <c r="L273" s="4"/>
      <c r="M273" s="5"/>
      <c r="N273" s="4"/>
      <c r="O273" s="5"/>
      <c r="P273" s="4" t="s">
        <v>132</v>
      </c>
      <c r="Q273" s="5"/>
      <c r="R273" s="4"/>
      <c r="AC273" s="6">
        <f t="shared" si="15"/>
        <v>0</v>
      </c>
      <c r="AD273" s="45">
        <f t="shared" si="18"/>
        <v>0</v>
      </c>
    </row>
    <row r="274" spans="3:30" ht="12.75">
      <c r="C274" s="19"/>
      <c r="D274" s="2" t="s">
        <v>85</v>
      </c>
      <c r="F274" s="6">
        <f aca="true" t="shared" si="19" ref="F274:F283">H274+J274+L274</f>
        <v>13141600</v>
      </c>
      <c r="H274" s="7">
        <v>39833</v>
      </c>
      <c r="I274" s="5"/>
      <c r="J274" s="4">
        <v>21680</v>
      </c>
      <c r="K274" s="5"/>
      <c r="L274" s="4">
        <v>13080087</v>
      </c>
      <c r="M274" s="5"/>
      <c r="N274" s="4">
        <v>2815467</v>
      </c>
      <c r="O274" s="5"/>
      <c r="P274" s="4">
        <v>10326133</v>
      </c>
      <c r="Q274" s="5"/>
      <c r="R274" s="7">
        <v>0</v>
      </c>
      <c r="AC274" s="6">
        <f t="shared" si="15"/>
        <v>0</v>
      </c>
      <c r="AD274" s="45">
        <f t="shared" si="18"/>
        <v>0</v>
      </c>
    </row>
    <row r="275" spans="3:30" ht="12.75">
      <c r="C275" s="2" t="s">
        <v>86</v>
      </c>
      <c r="F275" s="6">
        <f t="shared" si="19"/>
        <v>2398560</v>
      </c>
      <c r="H275" s="4">
        <v>115686</v>
      </c>
      <c r="I275" s="5"/>
      <c r="J275" s="4">
        <v>6945</v>
      </c>
      <c r="K275" s="5"/>
      <c r="L275" s="4">
        <v>2275929</v>
      </c>
      <c r="M275" s="5"/>
      <c r="N275" s="4">
        <v>1472405</v>
      </c>
      <c r="O275" s="5"/>
      <c r="P275" s="4">
        <v>926155</v>
      </c>
      <c r="Q275" s="5"/>
      <c r="R275" s="7">
        <v>0</v>
      </c>
      <c r="AC275" s="6">
        <f t="shared" si="15"/>
        <v>0</v>
      </c>
      <c r="AD275" s="45">
        <f t="shared" si="18"/>
        <v>0</v>
      </c>
    </row>
    <row r="276" spans="3:30" ht="12.75">
      <c r="C276" s="2" t="s">
        <v>87</v>
      </c>
      <c r="F276" s="6">
        <f t="shared" si="19"/>
        <v>197480</v>
      </c>
      <c r="H276" s="4">
        <v>0</v>
      </c>
      <c r="I276" s="5"/>
      <c r="J276" s="4">
        <v>0</v>
      </c>
      <c r="K276" s="5"/>
      <c r="L276" s="4">
        <v>197480</v>
      </c>
      <c r="M276" s="5"/>
      <c r="N276" s="4">
        <v>88374</v>
      </c>
      <c r="O276" s="5"/>
      <c r="P276" s="4">
        <v>109106</v>
      </c>
      <c r="Q276" s="5"/>
      <c r="R276" s="7">
        <v>0</v>
      </c>
      <c r="AC276" s="6">
        <f t="shared" si="15"/>
        <v>0</v>
      </c>
      <c r="AD276" s="45">
        <f t="shared" si="18"/>
        <v>0</v>
      </c>
    </row>
    <row r="277" spans="3:30" ht="12.75">
      <c r="C277" s="2" t="s">
        <v>88</v>
      </c>
      <c r="F277" s="6">
        <f t="shared" si="19"/>
        <v>866437</v>
      </c>
      <c r="H277" s="7">
        <v>23888</v>
      </c>
      <c r="I277" s="5"/>
      <c r="J277" s="4">
        <v>239707</v>
      </c>
      <c r="K277" s="5"/>
      <c r="L277" s="4">
        <v>602842</v>
      </c>
      <c r="M277" s="5"/>
      <c r="N277" s="4">
        <v>601268</v>
      </c>
      <c r="O277" s="5"/>
      <c r="P277" s="4">
        <v>265169</v>
      </c>
      <c r="Q277" s="5"/>
      <c r="R277" s="7">
        <v>0</v>
      </c>
      <c r="AC277" s="6">
        <f t="shared" si="15"/>
        <v>0</v>
      </c>
      <c r="AD277" s="45">
        <f t="shared" si="18"/>
        <v>0</v>
      </c>
    </row>
    <row r="278" spans="3:30" ht="12.75">
      <c r="C278" s="2" t="s">
        <v>89</v>
      </c>
      <c r="F278" s="6">
        <f t="shared" si="19"/>
        <v>3334367</v>
      </c>
      <c r="H278" s="7">
        <v>23560</v>
      </c>
      <c r="I278" s="5"/>
      <c r="J278" s="4">
        <v>130453</v>
      </c>
      <c r="K278" s="5"/>
      <c r="L278" s="4">
        <v>3180354</v>
      </c>
      <c r="M278" s="5"/>
      <c r="N278" s="4">
        <v>1970523</v>
      </c>
      <c r="O278" s="5"/>
      <c r="P278" s="4">
        <v>1363844</v>
      </c>
      <c r="Q278" s="5"/>
      <c r="R278" s="7">
        <v>0</v>
      </c>
      <c r="AC278" s="6">
        <f t="shared" si="15"/>
        <v>0</v>
      </c>
      <c r="AD278" s="45">
        <f t="shared" si="18"/>
        <v>0</v>
      </c>
    </row>
    <row r="279" spans="3:30" ht="12.75">
      <c r="C279" s="2" t="s">
        <v>90</v>
      </c>
      <c r="F279" s="6">
        <f t="shared" si="19"/>
        <v>1435608</v>
      </c>
      <c r="H279" s="7">
        <v>144623</v>
      </c>
      <c r="I279" s="5"/>
      <c r="J279" s="4">
        <v>315481</v>
      </c>
      <c r="K279" s="5"/>
      <c r="L279" s="4">
        <v>975504</v>
      </c>
      <c r="M279" s="5"/>
      <c r="N279" s="4">
        <v>680622</v>
      </c>
      <c r="O279" s="5"/>
      <c r="P279" s="4">
        <v>754986</v>
      </c>
      <c r="Q279" s="5"/>
      <c r="R279" s="7">
        <v>0</v>
      </c>
      <c r="AC279" s="6">
        <f t="shared" si="15"/>
        <v>0</v>
      </c>
      <c r="AD279" s="45">
        <f t="shared" si="18"/>
        <v>0</v>
      </c>
    </row>
    <row r="280" spans="3:30" ht="12.75">
      <c r="C280" s="2" t="s">
        <v>91</v>
      </c>
      <c r="F280" s="6">
        <f t="shared" si="19"/>
        <v>750551</v>
      </c>
      <c r="H280" s="7">
        <v>0</v>
      </c>
      <c r="I280" s="5"/>
      <c r="J280" s="7">
        <v>330</v>
      </c>
      <c r="K280" s="5"/>
      <c r="L280" s="4">
        <v>750221</v>
      </c>
      <c r="M280" s="5"/>
      <c r="N280" s="7">
        <v>526563</v>
      </c>
      <c r="O280" s="5"/>
      <c r="P280" s="4">
        <v>223988</v>
      </c>
      <c r="Q280" s="5"/>
      <c r="R280" s="7">
        <v>0</v>
      </c>
      <c r="AC280" s="6">
        <f t="shared" si="15"/>
        <v>0</v>
      </c>
      <c r="AD280" s="45">
        <f t="shared" si="18"/>
        <v>0</v>
      </c>
    </row>
    <row r="281" spans="3:30" ht="12.75">
      <c r="C281" s="2" t="s">
        <v>92</v>
      </c>
      <c r="F281" s="6">
        <f t="shared" si="19"/>
        <v>6056883</v>
      </c>
      <c r="H281" s="4">
        <v>166449</v>
      </c>
      <c r="I281" s="5"/>
      <c r="J281" s="4">
        <v>679344</v>
      </c>
      <c r="K281" s="5"/>
      <c r="L281" s="4">
        <v>5211090</v>
      </c>
      <c r="M281" s="5"/>
      <c r="N281" s="4">
        <v>3036531</v>
      </c>
      <c r="O281" s="5"/>
      <c r="P281" s="4">
        <v>3020352</v>
      </c>
      <c r="Q281" s="5"/>
      <c r="R281" s="7">
        <v>0</v>
      </c>
      <c r="AC281" s="6">
        <f t="shared" si="15"/>
        <v>0</v>
      </c>
      <c r="AD281" s="45">
        <f t="shared" si="18"/>
        <v>0</v>
      </c>
    </row>
    <row r="282" spans="3:30" ht="12.75">
      <c r="C282" s="2" t="s">
        <v>93</v>
      </c>
      <c r="F282" s="6">
        <f t="shared" si="19"/>
        <v>12159521</v>
      </c>
      <c r="H282" s="4">
        <v>63150</v>
      </c>
      <c r="I282" s="5"/>
      <c r="J282" s="4">
        <v>436823</v>
      </c>
      <c r="K282" s="5"/>
      <c r="L282" s="4">
        <v>11659548</v>
      </c>
      <c r="M282" s="5"/>
      <c r="N282" s="4">
        <v>7399301</v>
      </c>
      <c r="O282" s="5"/>
      <c r="P282" s="4">
        <v>4829834</v>
      </c>
      <c r="Q282" s="5"/>
      <c r="R282" s="7">
        <v>69614</v>
      </c>
      <c r="AC282" s="6">
        <f t="shared" si="15"/>
        <v>0</v>
      </c>
      <c r="AD282" s="45">
        <f t="shared" si="18"/>
        <v>0</v>
      </c>
    </row>
    <row r="283" spans="3:30" ht="12.75">
      <c r="C283" s="2" t="s">
        <v>94</v>
      </c>
      <c r="F283" s="6">
        <f t="shared" si="19"/>
        <v>5017252</v>
      </c>
      <c r="H283" s="7">
        <v>635337</v>
      </c>
      <c r="I283" s="5"/>
      <c r="J283" s="4">
        <v>125322</v>
      </c>
      <c r="K283" s="5"/>
      <c r="L283" s="4">
        <v>4256593</v>
      </c>
      <c r="M283" s="5"/>
      <c r="N283" s="4">
        <v>2654193</v>
      </c>
      <c r="O283" s="5"/>
      <c r="P283" s="4">
        <v>2363059</v>
      </c>
      <c r="Q283" s="5"/>
      <c r="R283" s="7">
        <v>0</v>
      </c>
      <c r="AC283" s="6">
        <f t="shared" si="15"/>
        <v>0</v>
      </c>
      <c r="AD283" s="45">
        <f t="shared" si="18"/>
        <v>0</v>
      </c>
    </row>
    <row r="284" spans="3:30" ht="12.75">
      <c r="C284" s="2" t="s">
        <v>95</v>
      </c>
      <c r="H284" s="7"/>
      <c r="I284" s="5"/>
      <c r="J284" s="4"/>
      <c r="K284" s="5"/>
      <c r="L284" s="4"/>
      <c r="M284" s="5"/>
      <c r="N284" s="4"/>
      <c r="O284" s="5"/>
      <c r="P284" s="4"/>
      <c r="Q284" s="5"/>
      <c r="R284" s="4"/>
      <c r="AC284" s="6">
        <f t="shared" si="15"/>
        <v>0</v>
      </c>
      <c r="AD284" s="45">
        <f t="shared" si="18"/>
        <v>0</v>
      </c>
    </row>
    <row r="285" spans="3:30" ht="12.75">
      <c r="C285" s="19"/>
      <c r="D285" s="2" t="s">
        <v>96</v>
      </c>
      <c r="F285" s="6">
        <f aca="true" t="shared" si="20" ref="F285:F292">H285+J285+L285</f>
        <v>513756</v>
      </c>
      <c r="H285" s="7">
        <v>0</v>
      </c>
      <c r="I285" s="5"/>
      <c r="J285" s="4">
        <v>27351</v>
      </c>
      <c r="K285" s="5"/>
      <c r="L285" s="4">
        <v>486405</v>
      </c>
      <c r="M285" s="5"/>
      <c r="N285" s="4">
        <v>238285</v>
      </c>
      <c r="O285" s="5"/>
      <c r="P285" s="4">
        <v>275471</v>
      </c>
      <c r="Q285" s="5"/>
      <c r="R285" s="7">
        <v>0</v>
      </c>
      <c r="AC285" s="6">
        <f t="shared" si="15"/>
        <v>0</v>
      </c>
      <c r="AD285" s="45">
        <f t="shared" si="18"/>
        <v>0</v>
      </c>
    </row>
    <row r="286" spans="3:30" ht="12.75">
      <c r="C286" s="2" t="s">
        <v>97</v>
      </c>
      <c r="F286" s="6">
        <f t="shared" si="20"/>
        <v>5021573</v>
      </c>
      <c r="H286" s="4">
        <v>173092</v>
      </c>
      <c r="I286" s="5"/>
      <c r="J286" s="4">
        <v>0</v>
      </c>
      <c r="K286" s="5"/>
      <c r="L286" s="4">
        <v>4848481</v>
      </c>
      <c r="M286" s="5"/>
      <c r="N286" s="4">
        <v>3058265</v>
      </c>
      <c r="O286" s="5"/>
      <c r="P286" s="4">
        <v>1963308</v>
      </c>
      <c r="Q286" s="5"/>
      <c r="R286" s="7">
        <v>0</v>
      </c>
      <c r="AC286" s="6">
        <f t="shared" si="15"/>
        <v>0</v>
      </c>
      <c r="AD286" s="45">
        <f t="shared" si="18"/>
        <v>0</v>
      </c>
    </row>
    <row r="287" spans="3:30" ht="12.75">
      <c r="C287" s="2" t="s">
        <v>98</v>
      </c>
      <c r="F287" s="6">
        <f t="shared" si="20"/>
        <v>15215492</v>
      </c>
      <c r="H287" s="7">
        <v>35500</v>
      </c>
      <c r="I287" s="5"/>
      <c r="J287" s="4">
        <v>1180317</v>
      </c>
      <c r="K287" s="5"/>
      <c r="L287" s="4">
        <v>13999675</v>
      </c>
      <c r="M287" s="5"/>
      <c r="N287" s="4">
        <v>5572552</v>
      </c>
      <c r="O287" s="5"/>
      <c r="P287" s="4">
        <v>9668968</v>
      </c>
      <c r="Q287" s="5"/>
      <c r="R287" s="7">
        <v>26028</v>
      </c>
      <c r="AC287" s="6">
        <f t="shared" si="15"/>
        <v>0</v>
      </c>
      <c r="AD287" s="45">
        <f t="shared" si="18"/>
        <v>0</v>
      </c>
    </row>
    <row r="288" spans="3:30" ht="12.75">
      <c r="C288" s="2" t="s">
        <v>99</v>
      </c>
      <c r="F288" s="6">
        <f t="shared" si="20"/>
        <v>977128</v>
      </c>
      <c r="H288" s="7">
        <v>0</v>
      </c>
      <c r="I288" s="5"/>
      <c r="J288" s="4">
        <v>3685</v>
      </c>
      <c r="K288" s="5"/>
      <c r="L288" s="4">
        <v>973443</v>
      </c>
      <c r="M288" s="5"/>
      <c r="N288" s="4">
        <v>584356</v>
      </c>
      <c r="O288" s="5"/>
      <c r="P288" s="4">
        <v>392772</v>
      </c>
      <c r="Q288" s="5"/>
      <c r="R288" s="7">
        <v>0</v>
      </c>
      <c r="AC288" s="6">
        <f t="shared" si="15"/>
        <v>0</v>
      </c>
      <c r="AD288" s="45">
        <f t="shared" si="18"/>
        <v>0</v>
      </c>
    </row>
    <row r="289" spans="3:30" ht="12.75">
      <c r="C289" s="2" t="s">
        <v>100</v>
      </c>
      <c r="F289" s="6">
        <f t="shared" si="20"/>
        <v>726866</v>
      </c>
      <c r="H289" s="7">
        <v>0</v>
      </c>
      <c r="I289" s="5"/>
      <c r="J289" s="4">
        <v>115695</v>
      </c>
      <c r="K289" s="5"/>
      <c r="L289" s="4">
        <v>611171</v>
      </c>
      <c r="M289" s="5"/>
      <c r="N289" s="4">
        <v>284573</v>
      </c>
      <c r="O289" s="5"/>
      <c r="P289" s="4">
        <v>442293</v>
      </c>
      <c r="Q289" s="5"/>
      <c r="R289" s="7">
        <v>0</v>
      </c>
      <c r="AC289" s="6">
        <f t="shared" si="15"/>
        <v>0</v>
      </c>
      <c r="AD289" s="45">
        <f t="shared" si="18"/>
        <v>0</v>
      </c>
    </row>
    <row r="290" spans="3:30" ht="12.75">
      <c r="C290" s="2" t="s">
        <v>102</v>
      </c>
      <c r="F290" s="6">
        <f t="shared" si="20"/>
        <v>861101</v>
      </c>
      <c r="H290" s="7">
        <v>72</v>
      </c>
      <c r="I290" s="5"/>
      <c r="J290" s="4">
        <v>97052</v>
      </c>
      <c r="K290" s="5"/>
      <c r="L290" s="4">
        <v>763977</v>
      </c>
      <c r="M290" s="5"/>
      <c r="N290" s="4">
        <v>378753</v>
      </c>
      <c r="O290" s="5"/>
      <c r="P290" s="4">
        <v>523999</v>
      </c>
      <c r="Q290" s="5"/>
      <c r="R290" s="7">
        <v>41651</v>
      </c>
      <c r="AC290" s="6">
        <f t="shared" si="15"/>
        <v>0</v>
      </c>
      <c r="AD290" s="45">
        <f t="shared" si="18"/>
        <v>0</v>
      </c>
    </row>
    <row r="291" spans="3:30" ht="12.75">
      <c r="C291" s="2" t="s">
        <v>354</v>
      </c>
      <c r="F291" s="6">
        <f>H291+J291+L291</f>
        <v>394363</v>
      </c>
      <c r="H291" s="7">
        <v>0</v>
      </c>
      <c r="I291" s="5"/>
      <c r="J291" s="4">
        <v>160814</v>
      </c>
      <c r="K291" s="5"/>
      <c r="L291" s="4">
        <v>233549</v>
      </c>
      <c r="M291" s="5"/>
      <c r="N291" s="4">
        <v>158763</v>
      </c>
      <c r="O291" s="5"/>
      <c r="P291" s="4">
        <v>235600</v>
      </c>
      <c r="Q291" s="5"/>
      <c r="R291" s="7">
        <v>0</v>
      </c>
      <c r="AC291" s="6">
        <f t="shared" si="15"/>
        <v>0</v>
      </c>
      <c r="AD291" s="45">
        <f t="shared" si="18"/>
        <v>0</v>
      </c>
    </row>
    <row r="292" spans="3:30" ht="12.75">
      <c r="C292" s="2" t="s">
        <v>25</v>
      </c>
      <c r="F292" s="20">
        <f t="shared" si="20"/>
        <v>12098702</v>
      </c>
      <c r="H292" s="22">
        <v>1456553</v>
      </c>
      <c r="I292" s="5"/>
      <c r="J292" s="22">
        <v>139689</v>
      </c>
      <c r="K292" s="5"/>
      <c r="L292" s="22">
        <v>10502460</v>
      </c>
      <c r="M292" s="5"/>
      <c r="N292" s="22">
        <v>5453771</v>
      </c>
      <c r="O292" s="5"/>
      <c r="P292" s="22">
        <v>6661174</v>
      </c>
      <c r="Q292" s="5"/>
      <c r="R292" s="22">
        <v>16243</v>
      </c>
      <c r="AC292" s="6">
        <f t="shared" si="15"/>
        <v>0</v>
      </c>
      <c r="AD292" s="45">
        <f t="shared" si="18"/>
        <v>0</v>
      </c>
    </row>
    <row r="293" spans="3:30" ht="12.75">
      <c r="C293" s="6"/>
      <c r="D293" s="6"/>
      <c r="E293" s="6"/>
      <c r="AC293" s="6">
        <f t="shared" si="15"/>
        <v>0</v>
      </c>
      <c r="AD293" s="45">
        <f t="shared" si="18"/>
        <v>0</v>
      </c>
    </row>
    <row r="294" spans="3:30" ht="12.75">
      <c r="C294" s="19"/>
      <c r="D294" s="19"/>
      <c r="E294" s="2" t="s">
        <v>18</v>
      </c>
      <c r="F294" s="20">
        <f>H294+J294+L294</f>
        <v>104971301</v>
      </c>
      <c r="H294" s="20">
        <f>SUM(H264:H292)</f>
        <v>3853270</v>
      </c>
      <c r="J294" s="20">
        <f>SUM(J264:J292)</f>
        <v>8826026</v>
      </c>
      <c r="L294" s="20">
        <f>SUM(L264:L292)</f>
        <v>92292005</v>
      </c>
      <c r="N294" s="20">
        <f>SUM(N264:N292)</f>
        <v>51088128</v>
      </c>
      <c r="P294" s="20">
        <f>SUM(P264:P292)</f>
        <v>54040037</v>
      </c>
      <c r="R294" s="20">
        <f>SUM(R264:R292)</f>
        <v>156864</v>
      </c>
      <c r="AC294" s="6">
        <f t="shared" si="15"/>
        <v>0</v>
      </c>
      <c r="AD294" s="45">
        <f t="shared" si="18"/>
        <v>0</v>
      </c>
    </row>
    <row r="295" spans="3:30" ht="12.75">
      <c r="C295" s="6"/>
      <c r="D295" s="6"/>
      <c r="E295" s="6"/>
      <c r="AC295" s="6">
        <f t="shared" si="15"/>
        <v>0</v>
      </c>
      <c r="AD295" s="45">
        <f t="shared" si="18"/>
        <v>0</v>
      </c>
    </row>
    <row r="296" spans="2:30" ht="12.75">
      <c r="B296" s="2" t="s">
        <v>12</v>
      </c>
      <c r="C296" s="19"/>
      <c r="D296" s="19"/>
      <c r="E296" s="19"/>
      <c r="AC296" s="6">
        <f t="shared" si="15"/>
        <v>0</v>
      </c>
      <c r="AD296" s="45">
        <f t="shared" si="18"/>
        <v>0</v>
      </c>
    </row>
    <row r="297" spans="3:30" ht="12.75">
      <c r="C297" s="2" t="s">
        <v>103</v>
      </c>
      <c r="F297" s="6">
        <f aca="true" t="shared" si="21" ref="F297:F304">H297+J297+L297</f>
        <v>17863</v>
      </c>
      <c r="H297" s="7">
        <v>17863</v>
      </c>
      <c r="I297" s="5"/>
      <c r="J297" s="7">
        <v>0</v>
      </c>
      <c r="K297" s="5"/>
      <c r="L297" s="4">
        <v>0</v>
      </c>
      <c r="M297" s="5"/>
      <c r="N297" s="4">
        <v>0</v>
      </c>
      <c r="O297" s="5"/>
      <c r="P297" s="4">
        <v>17863</v>
      </c>
      <c r="Q297" s="5"/>
      <c r="R297" s="7">
        <v>0</v>
      </c>
      <c r="AC297" s="6">
        <f t="shared" si="15"/>
        <v>0</v>
      </c>
      <c r="AD297" s="45">
        <f t="shared" si="18"/>
        <v>0</v>
      </c>
    </row>
    <row r="298" spans="3:30" ht="12.75">
      <c r="C298" s="2" t="s">
        <v>76</v>
      </c>
      <c r="F298" s="6">
        <f t="shared" si="21"/>
        <v>0</v>
      </c>
      <c r="H298" s="7">
        <v>0</v>
      </c>
      <c r="I298" s="5"/>
      <c r="J298" s="7">
        <v>0</v>
      </c>
      <c r="K298" s="5"/>
      <c r="L298" s="4">
        <v>0</v>
      </c>
      <c r="M298" s="5"/>
      <c r="N298" s="4">
        <v>0</v>
      </c>
      <c r="O298" s="5"/>
      <c r="P298" s="4">
        <v>0</v>
      </c>
      <c r="Q298" s="5"/>
      <c r="R298" s="7">
        <v>0</v>
      </c>
      <c r="AC298" s="6">
        <f t="shared" si="15"/>
        <v>0</v>
      </c>
      <c r="AD298" s="45">
        <f t="shared" si="18"/>
        <v>0</v>
      </c>
    </row>
    <row r="299" spans="3:30" ht="12.75">
      <c r="C299" s="2" t="s">
        <v>83</v>
      </c>
      <c r="F299" s="6">
        <f t="shared" si="21"/>
        <v>0</v>
      </c>
      <c r="H299" s="7">
        <v>0</v>
      </c>
      <c r="I299" s="5"/>
      <c r="J299" s="7">
        <v>0</v>
      </c>
      <c r="K299" s="5"/>
      <c r="L299" s="4">
        <v>0</v>
      </c>
      <c r="M299" s="5"/>
      <c r="N299" s="4">
        <v>0</v>
      </c>
      <c r="O299" s="5"/>
      <c r="P299" s="4">
        <v>0</v>
      </c>
      <c r="Q299" s="5"/>
      <c r="R299" s="7">
        <v>0</v>
      </c>
      <c r="AC299" s="6">
        <f t="shared" si="15"/>
        <v>0</v>
      </c>
      <c r="AD299" s="45">
        <f t="shared" si="18"/>
        <v>0</v>
      </c>
    </row>
    <row r="300" spans="3:30" ht="12.75">
      <c r="C300" s="2" t="s">
        <v>88</v>
      </c>
      <c r="F300" s="6">
        <f t="shared" si="21"/>
        <v>214878</v>
      </c>
      <c r="H300" s="7">
        <v>0</v>
      </c>
      <c r="I300" s="5"/>
      <c r="J300" s="7">
        <v>0</v>
      </c>
      <c r="K300" s="5"/>
      <c r="L300" s="4">
        <v>214878</v>
      </c>
      <c r="M300" s="5"/>
      <c r="N300" s="4">
        <v>151188</v>
      </c>
      <c r="O300" s="5"/>
      <c r="P300" s="4">
        <v>63690</v>
      </c>
      <c r="Q300" s="5"/>
      <c r="R300" s="7">
        <v>0</v>
      </c>
      <c r="AC300" s="6">
        <f t="shared" si="15"/>
        <v>0</v>
      </c>
      <c r="AD300" s="45">
        <f t="shared" si="18"/>
        <v>0</v>
      </c>
    </row>
    <row r="301" spans="3:30" ht="12.75">
      <c r="C301" s="2" t="s">
        <v>93</v>
      </c>
      <c r="F301" s="6">
        <f t="shared" si="21"/>
        <v>55186</v>
      </c>
      <c r="H301" s="7">
        <v>0</v>
      </c>
      <c r="I301" s="5"/>
      <c r="J301" s="4">
        <v>58543</v>
      </c>
      <c r="K301" s="5"/>
      <c r="L301" s="4">
        <v>-3357</v>
      </c>
      <c r="M301" s="5"/>
      <c r="N301" s="4">
        <v>-3936</v>
      </c>
      <c r="O301" s="5"/>
      <c r="P301" s="4">
        <v>59122</v>
      </c>
      <c r="Q301" s="5"/>
      <c r="R301" s="7">
        <v>0</v>
      </c>
      <c r="AC301" s="6">
        <f t="shared" si="15"/>
        <v>0</v>
      </c>
      <c r="AD301" s="45">
        <f t="shared" si="18"/>
        <v>0</v>
      </c>
    </row>
    <row r="302" spans="3:30" ht="12.75">
      <c r="C302" s="2" t="s">
        <v>94</v>
      </c>
      <c r="F302" s="6">
        <f>H302+J302+L302</f>
        <v>112056</v>
      </c>
      <c r="H302" s="7">
        <v>0</v>
      </c>
      <c r="I302" s="5"/>
      <c r="J302" s="4">
        <v>112056</v>
      </c>
      <c r="K302" s="5"/>
      <c r="L302" s="4">
        <v>0</v>
      </c>
      <c r="M302" s="5"/>
      <c r="N302" s="4">
        <v>3328</v>
      </c>
      <c r="O302" s="5"/>
      <c r="P302" s="4">
        <v>108728</v>
      </c>
      <c r="Q302" s="5"/>
      <c r="R302" s="7">
        <v>0</v>
      </c>
      <c r="AC302" s="6">
        <f t="shared" si="15"/>
        <v>0</v>
      </c>
      <c r="AD302" s="45">
        <f t="shared" si="18"/>
        <v>0</v>
      </c>
    </row>
    <row r="303" spans="3:30" ht="12.75">
      <c r="C303" s="2" t="s">
        <v>104</v>
      </c>
      <c r="F303" s="6">
        <f t="shared" si="21"/>
        <v>651456</v>
      </c>
      <c r="H303" s="7">
        <v>0</v>
      </c>
      <c r="I303" s="5"/>
      <c r="J303" s="7">
        <v>0</v>
      </c>
      <c r="K303" s="5"/>
      <c r="L303" s="4">
        <v>651456</v>
      </c>
      <c r="M303" s="5"/>
      <c r="N303" s="4">
        <v>580442</v>
      </c>
      <c r="O303" s="5"/>
      <c r="P303" s="4">
        <v>71014</v>
      </c>
      <c r="Q303" s="5"/>
      <c r="R303" s="7">
        <v>0</v>
      </c>
      <c r="AC303" s="6">
        <f aca="true" t="shared" si="22" ref="AC303:AC366">N303+P303-R303-F303</f>
        <v>0</v>
      </c>
      <c r="AD303" s="45">
        <f t="shared" si="18"/>
        <v>0</v>
      </c>
    </row>
    <row r="304" spans="3:30" ht="12.75">
      <c r="C304" s="2" t="s">
        <v>354</v>
      </c>
      <c r="F304" s="20">
        <f t="shared" si="21"/>
        <v>0</v>
      </c>
      <c r="H304" s="22">
        <v>0</v>
      </c>
      <c r="I304" s="5"/>
      <c r="J304" s="22">
        <v>0</v>
      </c>
      <c r="K304" s="5"/>
      <c r="L304" s="22">
        <v>0</v>
      </c>
      <c r="M304" s="5"/>
      <c r="N304" s="22">
        <v>0</v>
      </c>
      <c r="O304" s="5">
        <v>3</v>
      </c>
      <c r="P304" s="22">
        <v>0</v>
      </c>
      <c r="Q304" s="5"/>
      <c r="R304" s="22">
        <v>0</v>
      </c>
      <c r="AC304" s="6">
        <f t="shared" si="22"/>
        <v>0</v>
      </c>
      <c r="AD304" s="45">
        <f t="shared" si="18"/>
        <v>0</v>
      </c>
    </row>
    <row r="305" spans="3:30" ht="12.75">
      <c r="C305" s="6"/>
      <c r="D305" s="6"/>
      <c r="E305" s="6"/>
      <c r="AC305" s="6">
        <f t="shared" si="22"/>
        <v>0</v>
      </c>
      <c r="AD305" s="45">
        <f t="shared" si="18"/>
        <v>0</v>
      </c>
    </row>
    <row r="306" spans="3:30" ht="12.75">
      <c r="C306" s="19"/>
      <c r="D306" s="19"/>
      <c r="E306" s="2" t="s">
        <v>18</v>
      </c>
      <c r="F306" s="20">
        <f>H306+J306+L306</f>
        <v>1051439</v>
      </c>
      <c r="H306" s="20">
        <f>SUM(H297:H304)</f>
        <v>17863</v>
      </c>
      <c r="J306" s="20">
        <f>SUM(J297:J304)</f>
        <v>170599</v>
      </c>
      <c r="L306" s="20">
        <f>SUM(L297:L304)</f>
        <v>862977</v>
      </c>
      <c r="N306" s="20">
        <f>SUM(N297:N304)</f>
        <v>731022</v>
      </c>
      <c r="P306" s="20">
        <f>SUM(P297:P304)</f>
        <v>320417</v>
      </c>
      <c r="R306" s="20">
        <f>SUM(R297:R304)</f>
        <v>0</v>
      </c>
      <c r="AC306" s="6">
        <f t="shared" si="22"/>
        <v>0</v>
      </c>
      <c r="AD306" s="45">
        <f t="shared" si="18"/>
        <v>0</v>
      </c>
    </row>
    <row r="307" spans="3:30" ht="12.75">
      <c r="C307" s="6"/>
      <c r="D307" s="6"/>
      <c r="E307" s="6"/>
      <c r="AC307" s="6">
        <f t="shared" si="22"/>
        <v>0</v>
      </c>
      <c r="AD307" s="45">
        <f t="shared" si="18"/>
        <v>0</v>
      </c>
    </row>
    <row r="308" spans="2:30" ht="12.75">
      <c r="B308" s="2" t="s">
        <v>14</v>
      </c>
      <c r="C308" s="19"/>
      <c r="D308" s="19"/>
      <c r="E308" s="19"/>
      <c r="AC308" s="6">
        <f t="shared" si="22"/>
        <v>0</v>
      </c>
      <c r="AD308" s="45">
        <f t="shared" si="18"/>
        <v>0</v>
      </c>
    </row>
    <row r="309" spans="3:30" ht="12.75">
      <c r="C309" s="2" t="s">
        <v>105</v>
      </c>
      <c r="F309" s="6">
        <f>H309+J309+L309</f>
        <v>10508028</v>
      </c>
      <c r="G309" s="21"/>
      <c r="H309" s="4">
        <v>796688</v>
      </c>
      <c r="I309" s="23"/>
      <c r="J309" s="4">
        <v>9602648</v>
      </c>
      <c r="K309" s="23"/>
      <c r="L309" s="4">
        <v>108692</v>
      </c>
      <c r="M309" s="23"/>
      <c r="N309" s="4">
        <v>1800675</v>
      </c>
      <c r="O309" s="23"/>
      <c r="P309" s="4">
        <v>16899610</v>
      </c>
      <c r="Q309" s="23"/>
      <c r="R309" s="4">
        <v>8192257</v>
      </c>
      <c r="AC309" s="6">
        <f t="shared" si="22"/>
        <v>0</v>
      </c>
      <c r="AD309" s="45">
        <f t="shared" si="18"/>
        <v>0</v>
      </c>
    </row>
    <row r="310" spans="3:30" ht="12.75">
      <c r="C310" s="2" t="s">
        <v>106</v>
      </c>
      <c r="F310" s="6">
        <f>H310+J310+L310</f>
        <v>7186647</v>
      </c>
      <c r="H310" s="4">
        <v>1698576</v>
      </c>
      <c r="I310" s="5"/>
      <c r="J310" s="4">
        <v>5096432</v>
      </c>
      <c r="K310" s="5"/>
      <c r="L310" s="4">
        <v>391639</v>
      </c>
      <c r="M310" s="5"/>
      <c r="N310" s="4">
        <v>2052567</v>
      </c>
      <c r="O310" s="5"/>
      <c r="P310" s="4">
        <v>5278685</v>
      </c>
      <c r="Q310" s="5"/>
      <c r="R310" s="4">
        <v>144605</v>
      </c>
      <c r="AC310" s="6">
        <f t="shared" si="22"/>
        <v>0</v>
      </c>
      <c r="AD310" s="45">
        <f t="shared" si="18"/>
        <v>0</v>
      </c>
    </row>
    <row r="311" spans="3:30" ht="12.75">
      <c r="C311" s="2" t="s">
        <v>107</v>
      </c>
      <c r="F311" s="6">
        <f>H311+J311+L311</f>
        <v>8067917</v>
      </c>
      <c r="H311" s="4">
        <v>2133767</v>
      </c>
      <c r="I311" s="5"/>
      <c r="J311" s="4">
        <v>5229447</v>
      </c>
      <c r="K311" s="5"/>
      <c r="L311" s="7">
        <v>704703</v>
      </c>
      <c r="M311" s="5"/>
      <c r="N311" s="4">
        <v>7381366</v>
      </c>
      <c r="O311" s="5"/>
      <c r="P311" s="4">
        <v>7315462</v>
      </c>
      <c r="Q311" s="5"/>
      <c r="R311" s="4">
        <v>6628911</v>
      </c>
      <c r="AC311" s="6">
        <f t="shared" si="22"/>
        <v>0</v>
      </c>
      <c r="AD311" s="45">
        <f t="shared" si="18"/>
        <v>0</v>
      </c>
    </row>
    <row r="312" spans="3:30" ht="12.75">
      <c r="C312" s="2" t="s">
        <v>28</v>
      </c>
      <c r="H312" s="4"/>
      <c r="I312" s="5"/>
      <c r="J312" s="4"/>
      <c r="K312" s="5"/>
      <c r="L312" s="4"/>
      <c r="M312" s="5"/>
      <c r="N312" s="4"/>
      <c r="O312" s="5"/>
      <c r="P312" s="4"/>
      <c r="Q312" s="5"/>
      <c r="R312" s="4"/>
      <c r="AC312" s="6">
        <f t="shared" si="22"/>
        <v>0</v>
      </c>
      <c r="AD312" s="45">
        <f t="shared" si="18"/>
        <v>0</v>
      </c>
    </row>
    <row r="313" spans="3:30" ht="12.75">
      <c r="C313" s="19"/>
      <c r="D313" s="2" t="s">
        <v>29</v>
      </c>
      <c r="F313" s="6">
        <f aca="true" t="shared" si="23" ref="F313:F320">H313+J313+L313</f>
        <v>1686499</v>
      </c>
      <c r="H313" s="7">
        <v>139569</v>
      </c>
      <c r="I313" s="5"/>
      <c r="J313" s="4">
        <v>1507458</v>
      </c>
      <c r="K313" s="5"/>
      <c r="L313" s="4">
        <v>39472</v>
      </c>
      <c r="M313" s="5"/>
      <c r="N313" s="4">
        <v>1412440</v>
      </c>
      <c r="O313" s="5"/>
      <c r="P313" s="4">
        <v>274059</v>
      </c>
      <c r="Q313" s="5"/>
      <c r="R313" s="7">
        <v>0</v>
      </c>
      <c r="AC313" s="6">
        <f t="shared" si="22"/>
        <v>0</v>
      </c>
      <c r="AD313" s="45">
        <f t="shared" si="18"/>
        <v>0</v>
      </c>
    </row>
    <row r="314" spans="3:30" ht="12.75">
      <c r="C314" s="19" t="s">
        <v>108</v>
      </c>
      <c r="D314" s="19"/>
      <c r="F314" s="6">
        <f t="shared" si="23"/>
        <v>412186</v>
      </c>
      <c r="H314" s="7">
        <v>89510</v>
      </c>
      <c r="I314" s="5"/>
      <c r="J314" s="4">
        <v>213308</v>
      </c>
      <c r="K314" s="5"/>
      <c r="L314" s="4">
        <v>109368</v>
      </c>
      <c r="M314" s="5"/>
      <c r="N314" s="4">
        <v>172911</v>
      </c>
      <c r="O314" s="5"/>
      <c r="P314" s="4">
        <v>239275</v>
      </c>
      <c r="Q314" s="5"/>
      <c r="R314" s="7">
        <v>0</v>
      </c>
      <c r="AC314" s="6">
        <f t="shared" si="22"/>
        <v>0</v>
      </c>
      <c r="AD314" s="45">
        <f t="shared" si="18"/>
        <v>0</v>
      </c>
    </row>
    <row r="315" spans="3:30" ht="12.75">
      <c r="C315" s="19" t="s">
        <v>363</v>
      </c>
      <c r="D315" s="19"/>
      <c r="F315" s="6">
        <f>H315+J315+L315</f>
        <v>0</v>
      </c>
      <c r="H315" s="7">
        <v>0</v>
      </c>
      <c r="I315" s="5"/>
      <c r="J315" s="4">
        <v>0</v>
      </c>
      <c r="K315" s="5"/>
      <c r="L315" s="4">
        <v>0</v>
      </c>
      <c r="M315" s="5"/>
      <c r="N315" s="4">
        <v>0</v>
      </c>
      <c r="O315" s="5"/>
      <c r="P315" s="4">
        <v>0</v>
      </c>
      <c r="Q315" s="5"/>
      <c r="R315" s="7">
        <v>0</v>
      </c>
      <c r="AC315" s="6">
        <f>N315+P315-R315-F315</f>
        <v>0</v>
      </c>
      <c r="AD315" s="45">
        <f t="shared" si="18"/>
        <v>0</v>
      </c>
    </row>
    <row r="316" spans="3:30" ht="12.75">
      <c r="C316" s="2" t="s">
        <v>109</v>
      </c>
      <c r="F316" s="6">
        <f t="shared" si="23"/>
        <v>391514</v>
      </c>
      <c r="H316" s="4">
        <v>3910</v>
      </c>
      <c r="I316" s="5"/>
      <c r="J316" s="4">
        <v>387604</v>
      </c>
      <c r="K316" s="5"/>
      <c r="L316" s="4">
        <v>0</v>
      </c>
      <c r="M316" s="5"/>
      <c r="N316" s="4">
        <v>317902</v>
      </c>
      <c r="O316" s="5"/>
      <c r="P316" s="4">
        <v>98942</v>
      </c>
      <c r="Q316" s="5"/>
      <c r="R316" s="7">
        <v>25330</v>
      </c>
      <c r="AC316" s="6">
        <f t="shared" si="22"/>
        <v>0</v>
      </c>
      <c r="AD316" s="45">
        <f t="shared" si="18"/>
        <v>0</v>
      </c>
    </row>
    <row r="317" spans="3:30" ht="12.75">
      <c r="C317" s="2" t="s">
        <v>110</v>
      </c>
      <c r="F317" s="6">
        <f t="shared" si="23"/>
        <v>6902956</v>
      </c>
      <c r="H317" s="7">
        <v>0</v>
      </c>
      <c r="I317" s="5"/>
      <c r="J317" s="4">
        <v>6902956</v>
      </c>
      <c r="K317" s="5"/>
      <c r="L317" s="7">
        <v>0</v>
      </c>
      <c r="M317" s="5"/>
      <c r="N317" s="4">
        <v>1070508</v>
      </c>
      <c r="O317" s="5"/>
      <c r="P317" s="4">
        <v>5832448</v>
      </c>
      <c r="Q317" s="5"/>
      <c r="R317" s="4">
        <v>0</v>
      </c>
      <c r="AC317" s="6">
        <f t="shared" si="22"/>
        <v>0</v>
      </c>
      <c r="AD317" s="45">
        <f t="shared" si="18"/>
        <v>0</v>
      </c>
    </row>
    <row r="318" spans="3:30" ht="12.75">
      <c r="C318" s="2" t="s">
        <v>338</v>
      </c>
      <c r="F318" s="6">
        <f>H318+J318+L318</f>
        <v>119</v>
      </c>
      <c r="H318" s="7">
        <v>0</v>
      </c>
      <c r="I318" s="5"/>
      <c r="J318" s="4">
        <v>119</v>
      </c>
      <c r="K318" s="5"/>
      <c r="L318" s="7">
        <v>0</v>
      </c>
      <c r="M318" s="5"/>
      <c r="N318" s="7">
        <v>0</v>
      </c>
      <c r="O318" s="5"/>
      <c r="P318" s="4">
        <v>119</v>
      </c>
      <c r="Q318" s="5"/>
      <c r="R318" s="4">
        <v>0</v>
      </c>
      <c r="AC318" s="6">
        <f t="shared" si="22"/>
        <v>0</v>
      </c>
      <c r="AD318" s="45">
        <f t="shared" si="18"/>
        <v>0</v>
      </c>
    </row>
    <row r="319" spans="3:30" ht="12.75">
      <c r="C319" s="2" t="s">
        <v>111</v>
      </c>
      <c r="F319" s="6">
        <f t="shared" si="23"/>
        <v>515343</v>
      </c>
      <c r="H319" s="7">
        <v>0</v>
      </c>
      <c r="I319" s="5"/>
      <c r="J319" s="4">
        <v>515343</v>
      </c>
      <c r="K319" s="5"/>
      <c r="L319" s="7">
        <v>0</v>
      </c>
      <c r="M319" s="5"/>
      <c r="N319" s="7">
        <v>365984</v>
      </c>
      <c r="O319" s="5"/>
      <c r="P319" s="4">
        <v>162815</v>
      </c>
      <c r="Q319" s="5"/>
      <c r="R319" s="4">
        <v>13456</v>
      </c>
      <c r="AC319" s="6">
        <f t="shared" si="22"/>
        <v>0</v>
      </c>
      <c r="AD319" s="45">
        <f t="shared" si="18"/>
        <v>0</v>
      </c>
    </row>
    <row r="320" spans="3:30" ht="12.75">
      <c r="C320" s="2" t="s">
        <v>112</v>
      </c>
      <c r="F320" s="20">
        <f t="shared" si="23"/>
        <v>401782</v>
      </c>
      <c r="H320" s="22">
        <v>394978</v>
      </c>
      <c r="I320" s="5"/>
      <c r="J320" s="22">
        <v>6804</v>
      </c>
      <c r="K320" s="5"/>
      <c r="L320" s="22">
        <v>0</v>
      </c>
      <c r="M320" s="5"/>
      <c r="N320" s="22">
        <v>321166</v>
      </c>
      <c r="O320" s="5"/>
      <c r="P320" s="22">
        <v>80616</v>
      </c>
      <c r="Q320" s="5"/>
      <c r="R320" s="22">
        <v>0</v>
      </c>
      <c r="AC320" s="6">
        <f t="shared" si="22"/>
        <v>0</v>
      </c>
      <c r="AD320" s="45">
        <f t="shared" si="18"/>
        <v>0</v>
      </c>
    </row>
    <row r="321" spans="3:30" ht="12.75">
      <c r="C321" s="6"/>
      <c r="D321" s="6"/>
      <c r="E321" s="6"/>
      <c r="AC321" s="6">
        <f t="shared" si="22"/>
        <v>0</v>
      </c>
      <c r="AD321" s="45">
        <f t="shared" si="18"/>
        <v>0</v>
      </c>
    </row>
    <row r="322" spans="3:30" ht="12.75">
      <c r="C322" s="19"/>
      <c r="D322" s="19"/>
      <c r="E322" s="2" t="s">
        <v>18</v>
      </c>
      <c r="F322" s="20">
        <f>H322+J322+L322</f>
        <v>36072991</v>
      </c>
      <c r="H322" s="20">
        <f>SUM(H309:H320)</f>
        <v>5256998</v>
      </c>
      <c r="J322" s="20">
        <f>SUM(J309:J320)</f>
        <v>29462119</v>
      </c>
      <c r="L322" s="20">
        <f>SUM(L309:L320)</f>
        <v>1353874</v>
      </c>
      <c r="N322" s="20">
        <f>SUM(N309:N320)</f>
        <v>14895519</v>
      </c>
      <c r="P322" s="20">
        <f>SUM(P309:P320)</f>
        <v>36182031</v>
      </c>
      <c r="R322" s="20">
        <f>SUM(R309:R320)</f>
        <v>15004559</v>
      </c>
      <c r="AC322" s="6">
        <f t="shared" si="22"/>
        <v>0</v>
      </c>
      <c r="AD322" s="45">
        <f t="shared" si="18"/>
        <v>0</v>
      </c>
    </row>
    <row r="323" spans="3:30" ht="12.75">
      <c r="C323" s="6"/>
      <c r="D323" s="6"/>
      <c r="E323" s="6"/>
      <c r="AC323" s="6">
        <f t="shared" si="22"/>
        <v>0</v>
      </c>
      <c r="AD323" s="45">
        <f t="shared" si="18"/>
        <v>0</v>
      </c>
    </row>
    <row r="324" spans="3:30" ht="12.75">
      <c r="C324" s="19"/>
      <c r="D324" s="19"/>
      <c r="E324" s="2" t="s">
        <v>113</v>
      </c>
      <c r="F324" s="20">
        <f>H324+J324+L324</f>
        <v>339421762</v>
      </c>
      <c r="H324" s="20">
        <f aca="true" t="shared" si="24" ref="H324:R324">H322+H306+H294+H261</f>
        <v>42068079</v>
      </c>
      <c r="I324" s="3">
        <f t="shared" si="24"/>
        <v>0</v>
      </c>
      <c r="J324" s="20">
        <f t="shared" si="24"/>
        <v>199026144</v>
      </c>
      <c r="K324" s="3">
        <f t="shared" si="24"/>
        <v>0</v>
      </c>
      <c r="L324" s="20">
        <f t="shared" si="24"/>
        <v>98327539</v>
      </c>
      <c r="M324" s="3">
        <f t="shared" si="24"/>
        <v>0</v>
      </c>
      <c r="N324" s="20">
        <f t="shared" si="24"/>
        <v>219845266</v>
      </c>
      <c r="O324" s="3">
        <f t="shared" si="24"/>
        <v>0</v>
      </c>
      <c r="P324" s="20">
        <f t="shared" si="24"/>
        <v>174355465</v>
      </c>
      <c r="Q324" s="3">
        <f t="shared" si="24"/>
        <v>0</v>
      </c>
      <c r="R324" s="20">
        <f t="shared" si="24"/>
        <v>54778969</v>
      </c>
      <c r="AC324" s="6">
        <f t="shared" si="22"/>
        <v>0</v>
      </c>
      <c r="AD324" s="45">
        <f t="shared" si="18"/>
        <v>0</v>
      </c>
    </row>
    <row r="325" spans="3:30" ht="12.75">
      <c r="C325" s="6"/>
      <c r="D325" s="6"/>
      <c r="E325" s="6"/>
      <c r="AC325" s="6">
        <f t="shared" si="22"/>
        <v>0</v>
      </c>
      <c r="AD325" s="45">
        <f t="shared" si="18"/>
        <v>0</v>
      </c>
    </row>
    <row r="326" spans="1:30" ht="12.75">
      <c r="A326" s="18" t="s">
        <v>114</v>
      </c>
      <c r="B326" s="18"/>
      <c r="C326" s="19"/>
      <c r="D326" s="19"/>
      <c r="E326" s="19"/>
      <c r="AC326" s="6">
        <f t="shared" si="22"/>
        <v>0</v>
      </c>
      <c r="AD326" s="45">
        <f t="shared" si="18"/>
        <v>0</v>
      </c>
    </row>
    <row r="327" spans="3:30" ht="12.75">
      <c r="C327" s="6"/>
      <c r="D327" s="6"/>
      <c r="E327" s="6"/>
      <c r="AC327" s="6">
        <f t="shared" si="22"/>
        <v>0</v>
      </c>
      <c r="AD327" s="45">
        <f t="shared" si="18"/>
        <v>0</v>
      </c>
    </row>
    <row r="328" spans="2:30" ht="12.75">
      <c r="B328" s="2" t="s">
        <v>10</v>
      </c>
      <c r="C328" s="19"/>
      <c r="D328" s="19"/>
      <c r="E328" s="19"/>
      <c r="AC328" s="6">
        <f t="shared" si="22"/>
        <v>0</v>
      </c>
      <c r="AD328" s="45">
        <f t="shared" si="18"/>
        <v>0</v>
      </c>
    </row>
    <row r="329" spans="3:30" ht="12.75">
      <c r="C329" s="2" t="s">
        <v>115</v>
      </c>
      <c r="F329" s="6">
        <f>H329+J329+L329</f>
        <v>10655799</v>
      </c>
      <c r="H329" s="4">
        <v>8816881</v>
      </c>
      <c r="I329" s="5"/>
      <c r="J329" s="4">
        <v>1506035</v>
      </c>
      <c r="K329" s="5"/>
      <c r="L329" s="4">
        <v>332883</v>
      </c>
      <c r="M329" s="5"/>
      <c r="N329" s="4">
        <v>8126631</v>
      </c>
      <c r="O329" s="5"/>
      <c r="P329" s="4">
        <v>2666135</v>
      </c>
      <c r="Q329" s="5"/>
      <c r="R329" s="4">
        <v>136967</v>
      </c>
      <c r="AC329" s="6">
        <f t="shared" si="22"/>
        <v>0</v>
      </c>
      <c r="AD329" s="45">
        <f aca="true" t="shared" si="25" ref="AD329:AD392">+N329+P329-R329-F329</f>
        <v>0</v>
      </c>
    </row>
    <row r="330" spans="3:30" ht="12.75">
      <c r="C330" s="2" t="s">
        <v>116</v>
      </c>
      <c r="F330" s="6">
        <f>H330+J330+L330</f>
        <v>2792409</v>
      </c>
      <c r="H330" s="4">
        <v>2719042</v>
      </c>
      <c r="I330" s="5"/>
      <c r="J330" s="4">
        <v>8889</v>
      </c>
      <c r="K330" s="5"/>
      <c r="L330" s="4">
        <v>64478</v>
      </c>
      <c r="M330" s="5"/>
      <c r="N330" s="4">
        <v>2268228</v>
      </c>
      <c r="O330" s="5"/>
      <c r="P330" s="4">
        <v>548418</v>
      </c>
      <c r="Q330" s="5"/>
      <c r="R330" s="7">
        <v>24237</v>
      </c>
      <c r="AC330" s="6">
        <f t="shared" si="22"/>
        <v>0</v>
      </c>
      <c r="AD330" s="45">
        <f t="shared" si="25"/>
        <v>0</v>
      </c>
    </row>
    <row r="331" spans="3:30" ht="12.75">
      <c r="C331" s="2" t="s">
        <v>117</v>
      </c>
      <c r="F331" s="6">
        <f>H331+J331+L331</f>
        <v>7232792</v>
      </c>
      <c r="H331" s="4">
        <v>6971729</v>
      </c>
      <c r="I331" s="5"/>
      <c r="J331" s="4">
        <v>227658</v>
      </c>
      <c r="K331" s="5"/>
      <c r="L331" s="4">
        <v>33405</v>
      </c>
      <c r="M331" s="5"/>
      <c r="N331" s="4">
        <v>6004859</v>
      </c>
      <c r="O331" s="5"/>
      <c r="P331" s="4">
        <v>1227933</v>
      </c>
      <c r="Q331" s="5"/>
      <c r="R331" s="7">
        <v>0</v>
      </c>
      <c r="AC331" s="6">
        <f t="shared" si="22"/>
        <v>0</v>
      </c>
      <c r="AD331" s="45">
        <f t="shared" si="25"/>
        <v>0</v>
      </c>
    </row>
    <row r="332" spans="3:30" ht="12.75">
      <c r="C332" s="2" t="s">
        <v>118</v>
      </c>
      <c r="F332" s="6">
        <f>H332+J332+L332</f>
        <v>7685110</v>
      </c>
      <c r="H332" s="4">
        <v>7243270</v>
      </c>
      <c r="I332" s="5"/>
      <c r="J332" s="4">
        <v>390186</v>
      </c>
      <c r="K332" s="5"/>
      <c r="L332" s="4">
        <v>51654</v>
      </c>
      <c r="M332" s="5"/>
      <c r="N332" s="4">
        <v>6116508</v>
      </c>
      <c r="O332" s="5"/>
      <c r="P332" s="4">
        <v>1636750</v>
      </c>
      <c r="Q332" s="5"/>
      <c r="R332" s="4">
        <v>68148</v>
      </c>
      <c r="AC332" s="6">
        <f t="shared" si="22"/>
        <v>0</v>
      </c>
      <c r="AD332" s="45">
        <f t="shared" si="25"/>
        <v>0</v>
      </c>
    </row>
    <row r="333" spans="3:30" ht="12.75">
      <c r="C333" s="2" t="s">
        <v>25</v>
      </c>
      <c r="F333" s="20">
        <f>H333+J333+L333</f>
        <v>1</v>
      </c>
      <c r="H333" s="22">
        <v>1</v>
      </c>
      <c r="I333" s="5"/>
      <c r="J333" s="22">
        <v>0</v>
      </c>
      <c r="K333" s="5"/>
      <c r="L333" s="22">
        <v>0</v>
      </c>
      <c r="M333" s="5"/>
      <c r="N333" s="22">
        <v>1</v>
      </c>
      <c r="O333" s="5"/>
      <c r="P333" s="22">
        <v>0</v>
      </c>
      <c r="Q333" s="5"/>
      <c r="R333" s="22">
        <v>0</v>
      </c>
      <c r="AC333" s="6">
        <f t="shared" si="22"/>
        <v>0</v>
      </c>
      <c r="AD333" s="45">
        <f t="shared" si="25"/>
        <v>0</v>
      </c>
    </row>
    <row r="334" spans="3:30" ht="12.75">
      <c r="C334" s="6"/>
      <c r="D334" s="6"/>
      <c r="E334" s="6"/>
      <c r="AC334" s="6">
        <f t="shared" si="22"/>
        <v>0</v>
      </c>
      <c r="AD334" s="45">
        <f t="shared" si="25"/>
        <v>0</v>
      </c>
    </row>
    <row r="335" spans="3:30" ht="12.75">
      <c r="C335" s="19"/>
      <c r="D335" s="19"/>
      <c r="E335" s="2" t="s">
        <v>18</v>
      </c>
      <c r="F335" s="20">
        <f>H335+J335+L335</f>
        <v>28366111</v>
      </c>
      <c r="H335" s="20">
        <f>SUM(H329:H333)</f>
        <v>25750923</v>
      </c>
      <c r="J335" s="20">
        <f>SUM(J329:J333)</f>
        <v>2132768</v>
      </c>
      <c r="L335" s="20">
        <f>SUM(L329:L333)</f>
        <v>482420</v>
      </c>
      <c r="N335" s="20">
        <f>SUM(N329:N333)</f>
        <v>22516227</v>
      </c>
      <c r="P335" s="20">
        <f>SUM(P329:P333)</f>
        <v>6079236</v>
      </c>
      <c r="R335" s="20">
        <f>SUM(R329:R333)</f>
        <v>229352</v>
      </c>
      <c r="AC335" s="6">
        <f t="shared" si="22"/>
        <v>0</v>
      </c>
      <c r="AD335" s="45">
        <f t="shared" si="25"/>
        <v>0</v>
      </c>
    </row>
    <row r="336" spans="3:30" ht="12.75">
      <c r="C336" s="6"/>
      <c r="D336" s="6"/>
      <c r="E336" s="6"/>
      <c r="AC336" s="6">
        <f t="shared" si="22"/>
        <v>0</v>
      </c>
      <c r="AD336" s="45">
        <f t="shared" si="25"/>
        <v>0</v>
      </c>
    </row>
    <row r="337" spans="2:30" ht="12.75">
      <c r="B337" s="2" t="s">
        <v>11</v>
      </c>
      <c r="C337" s="19"/>
      <c r="D337" s="19"/>
      <c r="E337" s="19"/>
      <c r="AC337" s="6">
        <f t="shared" si="22"/>
        <v>0</v>
      </c>
      <c r="AD337" s="45">
        <f t="shared" si="25"/>
        <v>0</v>
      </c>
    </row>
    <row r="338" spans="3:30" ht="12.75">
      <c r="C338" s="2" t="s">
        <v>115</v>
      </c>
      <c r="F338" s="6">
        <f>H338+J338+L338</f>
        <v>11705180</v>
      </c>
      <c r="H338" s="7">
        <v>1874548</v>
      </c>
      <c r="I338" s="5"/>
      <c r="J338" s="4">
        <v>290406</v>
      </c>
      <c r="K338" s="5"/>
      <c r="L338" s="4">
        <v>9540226</v>
      </c>
      <c r="M338" s="5"/>
      <c r="N338" s="4">
        <v>5693997</v>
      </c>
      <c r="O338" s="5"/>
      <c r="P338" s="4">
        <v>6011183</v>
      </c>
      <c r="Q338" s="5"/>
      <c r="R338" s="7">
        <v>0</v>
      </c>
      <c r="AC338" s="6">
        <f t="shared" si="22"/>
        <v>0</v>
      </c>
      <c r="AD338" s="45">
        <f t="shared" si="25"/>
        <v>0</v>
      </c>
    </row>
    <row r="339" spans="3:30" ht="12.75">
      <c r="C339" s="2" t="s">
        <v>116</v>
      </c>
      <c r="F339" s="6">
        <f>H339+J339+L339</f>
        <v>4330158</v>
      </c>
      <c r="H339" s="7">
        <v>673831</v>
      </c>
      <c r="I339" s="5"/>
      <c r="J339" s="4">
        <v>210096</v>
      </c>
      <c r="K339" s="5"/>
      <c r="L339" s="4">
        <v>3446231</v>
      </c>
      <c r="M339" s="5"/>
      <c r="N339" s="4">
        <v>2504741</v>
      </c>
      <c r="O339" s="5"/>
      <c r="P339" s="4">
        <v>1825417</v>
      </c>
      <c r="Q339" s="5"/>
      <c r="R339" s="7">
        <v>0</v>
      </c>
      <c r="AC339" s="6">
        <f t="shared" si="22"/>
        <v>0</v>
      </c>
      <c r="AD339" s="45">
        <f t="shared" si="25"/>
        <v>0</v>
      </c>
    </row>
    <row r="340" spans="3:30" ht="12.75">
      <c r="C340" s="2" t="s">
        <v>26</v>
      </c>
      <c r="F340" s="6">
        <f>H340+J340+L340</f>
        <v>15740</v>
      </c>
      <c r="H340" s="4">
        <v>0</v>
      </c>
      <c r="I340" s="5">
        <v>0</v>
      </c>
      <c r="J340" s="4">
        <v>15740</v>
      </c>
      <c r="K340" s="5"/>
      <c r="L340" s="7">
        <v>0</v>
      </c>
      <c r="M340" s="5"/>
      <c r="N340" s="4">
        <v>0</v>
      </c>
      <c r="O340" s="5"/>
      <c r="P340" s="4">
        <v>15740</v>
      </c>
      <c r="Q340" s="5"/>
      <c r="R340" s="7">
        <v>0</v>
      </c>
      <c r="AC340" s="6">
        <f t="shared" si="22"/>
        <v>0</v>
      </c>
      <c r="AD340" s="45">
        <f t="shared" si="25"/>
        <v>0</v>
      </c>
    </row>
    <row r="341" spans="3:30" ht="12.75">
      <c r="C341" s="2" t="s">
        <v>117</v>
      </c>
      <c r="F341" s="6">
        <f>H341+J341+L341</f>
        <v>2361001</v>
      </c>
      <c r="H341" s="7">
        <v>228511</v>
      </c>
      <c r="I341" s="5"/>
      <c r="J341" s="7">
        <v>29340</v>
      </c>
      <c r="K341" s="5"/>
      <c r="L341" s="4">
        <v>2103150</v>
      </c>
      <c r="M341" s="5"/>
      <c r="N341" s="4">
        <v>1582695</v>
      </c>
      <c r="O341" s="5"/>
      <c r="P341" s="4">
        <v>778306</v>
      </c>
      <c r="Q341" s="5"/>
      <c r="R341" s="7">
        <v>0</v>
      </c>
      <c r="AC341" s="6">
        <f t="shared" si="22"/>
        <v>0</v>
      </c>
      <c r="AD341" s="45">
        <f t="shared" si="25"/>
        <v>0</v>
      </c>
    </row>
    <row r="342" spans="3:30" ht="12.75">
      <c r="C342" s="2" t="s">
        <v>118</v>
      </c>
      <c r="F342" s="20">
        <f>H342+J342+L342</f>
        <v>12567042</v>
      </c>
      <c r="H342" s="22">
        <v>878691</v>
      </c>
      <c r="I342" s="5"/>
      <c r="J342" s="22">
        <v>217625</v>
      </c>
      <c r="K342" s="5"/>
      <c r="L342" s="22">
        <v>11470726</v>
      </c>
      <c r="M342" s="5"/>
      <c r="N342" s="22">
        <v>6004949</v>
      </c>
      <c r="O342" s="5"/>
      <c r="P342" s="22">
        <v>6562093</v>
      </c>
      <c r="Q342" s="5"/>
      <c r="R342" s="22">
        <v>0</v>
      </c>
      <c r="AC342" s="6">
        <f t="shared" si="22"/>
        <v>0</v>
      </c>
      <c r="AD342" s="45">
        <f t="shared" si="25"/>
        <v>0</v>
      </c>
    </row>
    <row r="343" spans="3:30" ht="12.75">
      <c r="C343" s="6"/>
      <c r="D343" s="6"/>
      <c r="E343" s="6"/>
      <c r="AC343" s="6">
        <f t="shared" si="22"/>
        <v>0</v>
      </c>
      <c r="AD343" s="45">
        <f t="shared" si="25"/>
        <v>0</v>
      </c>
    </row>
    <row r="344" spans="3:30" ht="12.75">
      <c r="C344" s="19"/>
      <c r="D344" s="19"/>
      <c r="E344" s="2" t="s">
        <v>18</v>
      </c>
      <c r="F344" s="20">
        <f>SUM(F338:F343)</f>
        <v>30979121</v>
      </c>
      <c r="H344" s="20">
        <f>SUM(H338:H342)</f>
        <v>3655581</v>
      </c>
      <c r="J344" s="20">
        <f>SUM(J338:J342)</f>
        <v>763207</v>
      </c>
      <c r="L344" s="20">
        <f>SUM(L338:L342)</f>
        <v>26560333</v>
      </c>
      <c r="N344" s="20">
        <f>SUM(N338:N342)</f>
        <v>15786382</v>
      </c>
      <c r="P344" s="20">
        <f>SUM(P338:P342)</f>
        <v>15192739</v>
      </c>
      <c r="R344" s="20">
        <f>SUM(R338:R342)</f>
        <v>0</v>
      </c>
      <c r="AC344" s="6">
        <f t="shared" si="22"/>
        <v>0</v>
      </c>
      <c r="AD344" s="45">
        <f t="shared" si="25"/>
        <v>0</v>
      </c>
    </row>
    <row r="345" spans="3:30" ht="10.5" customHeight="1">
      <c r="C345" s="6"/>
      <c r="D345" s="6"/>
      <c r="E345" s="6"/>
      <c r="AC345" s="6">
        <f t="shared" si="22"/>
        <v>0</v>
      </c>
      <c r="AD345" s="45">
        <f t="shared" si="25"/>
        <v>0</v>
      </c>
    </row>
    <row r="346" spans="2:30" ht="12.75">
      <c r="B346" s="2" t="s">
        <v>12</v>
      </c>
      <c r="C346" s="19"/>
      <c r="D346" s="19"/>
      <c r="E346" s="19"/>
      <c r="AC346" s="6">
        <f t="shared" si="22"/>
        <v>0</v>
      </c>
      <c r="AD346" s="45">
        <f t="shared" si="25"/>
        <v>0</v>
      </c>
    </row>
    <row r="347" spans="3:30" ht="12.75">
      <c r="C347" s="2" t="s">
        <v>55</v>
      </c>
      <c r="F347" s="20">
        <f>H347+J347+L347</f>
        <v>38627</v>
      </c>
      <c r="H347" s="22">
        <v>0</v>
      </c>
      <c r="I347" s="5"/>
      <c r="J347" s="22">
        <v>38627</v>
      </c>
      <c r="K347" s="5"/>
      <c r="L347" s="22">
        <v>0</v>
      </c>
      <c r="M347" s="5"/>
      <c r="N347" s="22">
        <v>3992</v>
      </c>
      <c r="O347" s="5"/>
      <c r="P347" s="22">
        <v>34635</v>
      </c>
      <c r="Q347" s="5"/>
      <c r="R347" s="24">
        <v>0</v>
      </c>
      <c r="AC347" s="6">
        <f t="shared" si="22"/>
        <v>0</v>
      </c>
      <c r="AD347" s="45">
        <f t="shared" si="25"/>
        <v>0</v>
      </c>
    </row>
    <row r="348" spans="6:30" ht="9" customHeight="1">
      <c r="F348" s="3"/>
      <c r="H348" s="5"/>
      <c r="I348" s="5"/>
      <c r="J348" s="5" t="s">
        <v>132</v>
      </c>
      <c r="K348" s="5"/>
      <c r="L348" s="5"/>
      <c r="M348" s="5"/>
      <c r="N348" s="5"/>
      <c r="O348" s="5"/>
      <c r="P348" s="5" t="s">
        <v>132</v>
      </c>
      <c r="Q348" s="5"/>
      <c r="R348" s="25"/>
      <c r="AC348" s="6">
        <f t="shared" si="22"/>
        <v>0</v>
      </c>
      <c r="AD348" s="45">
        <f t="shared" si="25"/>
        <v>0</v>
      </c>
    </row>
    <row r="349" spans="3:30" ht="12.75">
      <c r="C349" s="19"/>
      <c r="D349" s="19"/>
      <c r="E349" s="2" t="s">
        <v>18</v>
      </c>
      <c r="F349" s="20">
        <f>SUM(F347:F348)</f>
        <v>38627</v>
      </c>
      <c r="H349" s="20">
        <f>SUM(H347:H348)</f>
        <v>0</v>
      </c>
      <c r="J349" s="20">
        <f>SUM(J347:J348)</f>
        <v>38627</v>
      </c>
      <c r="L349" s="20">
        <f>SUM(L347:L348)</f>
        <v>0</v>
      </c>
      <c r="N349" s="20">
        <f>SUM(N347:N348)</f>
        <v>3992</v>
      </c>
      <c r="P349" s="20">
        <f>SUM(P347:P348)</f>
        <v>34635</v>
      </c>
      <c r="R349" s="20">
        <f>SUM(R347:R348)</f>
        <v>0</v>
      </c>
      <c r="AC349" s="6">
        <f t="shared" si="22"/>
        <v>0</v>
      </c>
      <c r="AD349" s="45">
        <f t="shared" si="25"/>
        <v>0</v>
      </c>
    </row>
    <row r="350" spans="3:30" ht="12.75">
      <c r="C350" s="6"/>
      <c r="D350" s="6"/>
      <c r="E350" s="6"/>
      <c r="AC350" s="6">
        <f t="shared" si="22"/>
        <v>0</v>
      </c>
      <c r="AD350" s="45">
        <f t="shared" si="25"/>
        <v>0</v>
      </c>
    </row>
    <row r="351" spans="2:30" ht="12.75">
      <c r="B351" s="2" t="s">
        <v>14</v>
      </c>
      <c r="C351" s="19"/>
      <c r="D351" s="19"/>
      <c r="E351" s="19"/>
      <c r="AC351" s="6">
        <f t="shared" si="22"/>
        <v>0</v>
      </c>
      <c r="AD351" s="45">
        <f t="shared" si="25"/>
        <v>0</v>
      </c>
    </row>
    <row r="352" spans="3:30" ht="12.75">
      <c r="C352" s="2" t="s">
        <v>15</v>
      </c>
      <c r="F352" s="6">
        <f>H352+J352+L352</f>
        <v>2235891</v>
      </c>
      <c r="G352" s="21"/>
      <c r="H352" s="4">
        <v>1189900</v>
      </c>
      <c r="I352" s="23"/>
      <c r="J352" s="4">
        <v>958707</v>
      </c>
      <c r="K352" s="23"/>
      <c r="L352" s="4">
        <v>87284</v>
      </c>
      <c r="M352" s="23"/>
      <c r="N352" s="4">
        <v>1643815</v>
      </c>
      <c r="O352" s="23"/>
      <c r="P352" s="4">
        <v>656086</v>
      </c>
      <c r="Q352" s="23"/>
      <c r="R352" s="7">
        <v>64010</v>
      </c>
      <c r="AC352" s="6">
        <f t="shared" si="22"/>
        <v>0</v>
      </c>
      <c r="AD352" s="45">
        <f t="shared" si="25"/>
        <v>0</v>
      </c>
    </row>
    <row r="353" spans="3:30" ht="12.75">
      <c r="C353" s="2" t="s">
        <v>27</v>
      </c>
      <c r="F353" s="6">
        <f>H353+J353+L353</f>
        <v>324699</v>
      </c>
      <c r="H353" s="4">
        <v>106349</v>
      </c>
      <c r="I353" s="5"/>
      <c r="J353" s="4">
        <v>216956</v>
      </c>
      <c r="K353" s="5"/>
      <c r="L353" s="4">
        <v>1394</v>
      </c>
      <c r="M353" s="5"/>
      <c r="N353" s="4">
        <v>235811</v>
      </c>
      <c r="O353" s="5"/>
      <c r="P353" s="4">
        <v>88888</v>
      </c>
      <c r="Q353" s="5"/>
      <c r="R353" s="7">
        <v>0</v>
      </c>
      <c r="AC353" s="6">
        <f t="shared" si="22"/>
        <v>0</v>
      </c>
      <c r="AD353" s="45">
        <f t="shared" si="25"/>
        <v>0</v>
      </c>
    </row>
    <row r="354" spans="3:30" ht="12.75">
      <c r="C354" s="2" t="s">
        <v>28</v>
      </c>
      <c r="H354" s="4"/>
      <c r="I354" s="5"/>
      <c r="J354" s="4"/>
      <c r="K354" s="5"/>
      <c r="L354" s="4"/>
      <c r="M354" s="5"/>
      <c r="N354" s="4"/>
      <c r="O354" s="5"/>
      <c r="P354" s="4" t="s">
        <v>132</v>
      </c>
      <c r="Q354" s="5"/>
      <c r="R354" s="4"/>
      <c r="AC354" s="6">
        <f t="shared" si="22"/>
        <v>0</v>
      </c>
      <c r="AD354" s="45">
        <f t="shared" si="25"/>
        <v>0</v>
      </c>
    </row>
    <row r="355" spans="3:30" ht="12.75">
      <c r="C355" s="19"/>
      <c r="D355" s="2" t="s">
        <v>29</v>
      </c>
      <c r="F355" s="6">
        <f aca="true" t="shared" si="26" ref="F355:F360">H355+J355+L355</f>
        <v>6735</v>
      </c>
      <c r="H355" s="4">
        <v>0</v>
      </c>
      <c r="I355" s="5"/>
      <c r="J355" s="4">
        <v>6735</v>
      </c>
      <c r="K355" s="5"/>
      <c r="L355" s="7">
        <v>0</v>
      </c>
      <c r="M355" s="5"/>
      <c r="N355" s="4">
        <v>4356</v>
      </c>
      <c r="O355" s="5"/>
      <c r="P355" s="4">
        <v>2379</v>
      </c>
      <c r="Q355" s="5"/>
      <c r="R355" s="7">
        <v>0</v>
      </c>
      <c r="AC355" s="6">
        <f t="shared" si="22"/>
        <v>0</v>
      </c>
      <c r="AD355" s="45">
        <f t="shared" si="25"/>
        <v>0</v>
      </c>
    </row>
    <row r="356" spans="2:30" ht="12.75">
      <c r="B356" s="6"/>
      <c r="C356" s="2" t="s">
        <v>51</v>
      </c>
      <c r="F356" s="6">
        <f>H356+J356+L356</f>
        <v>206438</v>
      </c>
      <c r="H356" s="4">
        <v>121191</v>
      </c>
      <c r="I356" s="5"/>
      <c r="J356" s="4">
        <v>0</v>
      </c>
      <c r="K356" s="5"/>
      <c r="L356" s="7">
        <v>85247</v>
      </c>
      <c r="M356" s="5"/>
      <c r="N356" s="4">
        <v>98991</v>
      </c>
      <c r="O356" s="5"/>
      <c r="P356" s="4">
        <v>107447</v>
      </c>
      <c r="Q356" s="5"/>
      <c r="R356" s="4">
        <v>0</v>
      </c>
      <c r="AC356" s="6">
        <f t="shared" si="22"/>
        <v>0</v>
      </c>
      <c r="AD356" s="45">
        <f t="shared" si="25"/>
        <v>0</v>
      </c>
    </row>
    <row r="357" spans="3:30" ht="12.75">
      <c r="C357" s="2" t="s">
        <v>119</v>
      </c>
      <c r="F357" s="6">
        <f t="shared" si="26"/>
        <v>567052</v>
      </c>
      <c r="H357" s="4">
        <v>598659</v>
      </c>
      <c r="I357" s="5"/>
      <c r="J357" s="4">
        <v>-34476</v>
      </c>
      <c r="K357" s="5"/>
      <c r="L357" s="7">
        <v>2869</v>
      </c>
      <c r="M357" s="5"/>
      <c r="N357" s="4">
        <v>508729</v>
      </c>
      <c r="O357" s="5"/>
      <c r="P357" s="4">
        <v>220759</v>
      </c>
      <c r="Q357" s="5"/>
      <c r="R357" s="4">
        <v>162436</v>
      </c>
      <c r="AC357" s="6">
        <f t="shared" si="22"/>
        <v>0</v>
      </c>
      <c r="AD357" s="45">
        <f t="shared" si="25"/>
        <v>0</v>
      </c>
    </row>
    <row r="358" spans="3:30" ht="12.75">
      <c r="C358" s="2" t="s">
        <v>31</v>
      </c>
      <c r="F358" s="6">
        <f t="shared" si="26"/>
        <v>201634</v>
      </c>
      <c r="H358" s="4">
        <v>207347</v>
      </c>
      <c r="I358" s="5"/>
      <c r="J358" s="4">
        <v>-5713</v>
      </c>
      <c r="K358" s="5"/>
      <c r="L358" s="7">
        <v>0</v>
      </c>
      <c r="M358" s="5"/>
      <c r="N358" s="4">
        <v>309350</v>
      </c>
      <c r="O358" s="5"/>
      <c r="P358" s="4">
        <v>214676</v>
      </c>
      <c r="Q358" s="5"/>
      <c r="R358" s="4">
        <v>322392</v>
      </c>
      <c r="AC358" s="6">
        <f t="shared" si="22"/>
        <v>0</v>
      </c>
      <c r="AD358" s="45">
        <f t="shared" si="25"/>
        <v>0</v>
      </c>
    </row>
    <row r="359" spans="3:30" ht="12.75">
      <c r="C359" s="2" t="s">
        <v>120</v>
      </c>
      <c r="F359" s="6">
        <f t="shared" si="26"/>
        <v>7534</v>
      </c>
      <c r="H359" s="4">
        <v>41148</v>
      </c>
      <c r="I359" s="5">
        <v>-3617</v>
      </c>
      <c r="J359" s="4">
        <v>-33614</v>
      </c>
      <c r="K359" s="5">
        <v>4125</v>
      </c>
      <c r="L359" s="7">
        <v>0</v>
      </c>
      <c r="M359" s="5">
        <v>54</v>
      </c>
      <c r="N359" s="4">
        <v>46468</v>
      </c>
      <c r="O359" s="5"/>
      <c r="P359" s="4">
        <v>553147</v>
      </c>
      <c r="Q359" s="5"/>
      <c r="R359" s="4">
        <v>592081</v>
      </c>
      <c r="AC359" s="6">
        <f t="shared" si="22"/>
        <v>0</v>
      </c>
      <c r="AD359" s="45">
        <f t="shared" si="25"/>
        <v>0</v>
      </c>
    </row>
    <row r="360" spans="3:30" ht="12.75">
      <c r="C360" s="2" t="s">
        <v>121</v>
      </c>
      <c r="F360" s="20">
        <f t="shared" si="26"/>
        <v>584246</v>
      </c>
      <c r="H360" s="22">
        <v>532429</v>
      </c>
      <c r="I360" s="5"/>
      <c r="J360" s="22">
        <v>51817</v>
      </c>
      <c r="K360" s="5"/>
      <c r="L360" s="22">
        <v>0</v>
      </c>
      <c r="M360" s="5"/>
      <c r="N360" s="22">
        <v>425337</v>
      </c>
      <c r="O360" s="5"/>
      <c r="P360" s="22">
        <v>343709</v>
      </c>
      <c r="Q360" s="5"/>
      <c r="R360" s="22">
        <v>184800</v>
      </c>
      <c r="AC360" s="6">
        <f t="shared" si="22"/>
        <v>0</v>
      </c>
      <c r="AD360" s="45">
        <f t="shared" si="25"/>
        <v>0</v>
      </c>
    </row>
    <row r="361" spans="3:30" ht="12.75">
      <c r="C361" s="6"/>
      <c r="D361" s="6"/>
      <c r="E361" s="6"/>
      <c r="AC361" s="6">
        <f t="shared" si="22"/>
        <v>0</v>
      </c>
      <c r="AD361" s="45">
        <f t="shared" si="25"/>
        <v>0</v>
      </c>
    </row>
    <row r="362" spans="3:30" ht="12.75">
      <c r="C362" s="19"/>
      <c r="D362" s="19"/>
      <c r="E362" s="2" t="s">
        <v>18</v>
      </c>
      <c r="F362" s="20">
        <f>SUM(F352:F360)</f>
        <v>4134229</v>
      </c>
      <c r="H362" s="20">
        <f>SUM(H352:H360)</f>
        <v>2797023</v>
      </c>
      <c r="J362" s="20">
        <f>SUM(J352:J360)</f>
        <v>1160412</v>
      </c>
      <c r="L362" s="20">
        <f>SUM(L352:L360)</f>
        <v>176794</v>
      </c>
      <c r="N362" s="20">
        <f>SUM(N352:N360)</f>
        <v>3272857</v>
      </c>
      <c r="P362" s="20">
        <f>SUM(P352:P360)</f>
        <v>2187091</v>
      </c>
      <c r="R362" s="20">
        <f>SUM(R352:R360)</f>
        <v>1325719</v>
      </c>
      <c r="AC362" s="6">
        <f t="shared" si="22"/>
        <v>0</v>
      </c>
      <c r="AD362" s="45">
        <f t="shared" si="25"/>
        <v>0</v>
      </c>
    </row>
    <row r="363" spans="3:30" ht="6" customHeight="1">
      <c r="C363" s="6"/>
      <c r="D363" s="6"/>
      <c r="E363" s="6"/>
      <c r="AC363" s="6">
        <f t="shared" si="22"/>
        <v>0</v>
      </c>
      <c r="AD363" s="45">
        <f t="shared" si="25"/>
        <v>0</v>
      </c>
    </row>
    <row r="364" spans="3:30" ht="12.75">
      <c r="C364" s="19"/>
      <c r="D364" s="19"/>
      <c r="E364" s="2" t="s">
        <v>122</v>
      </c>
      <c r="AC364" s="6">
        <f t="shared" si="22"/>
        <v>0</v>
      </c>
      <c r="AD364" s="45">
        <f t="shared" si="25"/>
        <v>0</v>
      </c>
    </row>
    <row r="365" spans="3:30" ht="12.75">
      <c r="C365" s="19"/>
      <c r="D365" s="19"/>
      <c r="E365" s="2" t="s">
        <v>34</v>
      </c>
      <c r="F365" s="20">
        <f>H365+J365+L365</f>
        <v>63518088</v>
      </c>
      <c r="H365" s="20">
        <f>H362+H349+H344+H335</f>
        <v>32203527</v>
      </c>
      <c r="I365" s="3">
        <f>I362+I347+I344+I335</f>
        <v>0</v>
      </c>
      <c r="J365" s="20">
        <f>J362+J349+J344+J335</f>
        <v>4095014</v>
      </c>
      <c r="K365" s="3">
        <f>K362+K347+K344+K335</f>
        <v>0</v>
      </c>
      <c r="L365" s="20">
        <f>L362+L349+L344+L335</f>
        <v>27219547</v>
      </c>
      <c r="M365" s="3">
        <f>M362+M347+M344+M335</f>
        <v>0</v>
      </c>
      <c r="N365" s="20">
        <f>N362+N349+N344+N335</f>
        <v>41579458</v>
      </c>
      <c r="O365" s="3">
        <f>O362+O347+O344+O335</f>
        <v>0</v>
      </c>
      <c r="P365" s="20">
        <f>P362+P349+P344+P335</f>
        <v>23493701</v>
      </c>
      <c r="Q365" s="3">
        <f>Q362+Q347+Q344+Q335</f>
        <v>0</v>
      </c>
      <c r="R365" s="20">
        <f>R362+R349+R344+R335</f>
        <v>1555071</v>
      </c>
      <c r="AC365" s="6">
        <f t="shared" si="22"/>
        <v>0</v>
      </c>
      <c r="AD365" s="45">
        <f t="shared" si="25"/>
        <v>0</v>
      </c>
    </row>
    <row r="366" spans="3:30" ht="12.75">
      <c r="C366" s="6"/>
      <c r="D366" s="6"/>
      <c r="E366" s="6"/>
      <c r="AC366" s="6">
        <f t="shared" si="22"/>
        <v>0</v>
      </c>
      <c r="AD366" s="45">
        <f t="shared" si="25"/>
        <v>0</v>
      </c>
    </row>
    <row r="367" spans="1:30" ht="12.75">
      <c r="A367" s="18" t="s">
        <v>123</v>
      </c>
      <c r="B367" s="18"/>
      <c r="C367" s="19"/>
      <c r="D367" s="19"/>
      <c r="E367" s="19"/>
      <c r="AC367" s="6">
        <f aca="true" t="shared" si="27" ref="AC367:AC439">N367+P367-R367-F367</f>
        <v>0</v>
      </c>
      <c r="AD367" s="45">
        <f t="shared" si="25"/>
        <v>0</v>
      </c>
    </row>
    <row r="368" spans="3:30" ht="12.75">
      <c r="C368" s="6"/>
      <c r="D368" s="6"/>
      <c r="E368" s="6"/>
      <c r="AC368" s="6">
        <f t="shared" si="27"/>
        <v>0</v>
      </c>
      <c r="AD368" s="45">
        <f t="shared" si="25"/>
        <v>0</v>
      </c>
    </row>
    <row r="369" spans="2:30" ht="12.75">
      <c r="B369" s="2" t="s">
        <v>10</v>
      </c>
      <c r="C369" s="19"/>
      <c r="D369" s="19"/>
      <c r="E369" s="19"/>
      <c r="F369" s="3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AC369" s="6">
        <f t="shared" si="27"/>
        <v>0</v>
      </c>
      <c r="AD369" s="45">
        <f t="shared" si="25"/>
        <v>0</v>
      </c>
    </row>
    <row r="370" spans="3:30" ht="12.75">
      <c r="C370" s="2" t="s">
        <v>339</v>
      </c>
      <c r="F370" s="6">
        <f aca="true" t="shared" si="28" ref="F370:F375">H370+J370+L370</f>
        <v>3372466</v>
      </c>
      <c r="H370" s="4">
        <v>2710224</v>
      </c>
      <c r="I370" s="5"/>
      <c r="J370" s="4">
        <v>447513</v>
      </c>
      <c r="K370" s="5"/>
      <c r="L370" s="4">
        <v>214729</v>
      </c>
      <c r="M370" s="5"/>
      <c r="N370" s="4">
        <v>2263622</v>
      </c>
      <c r="O370" s="5"/>
      <c r="P370" s="4">
        <v>1108844</v>
      </c>
      <c r="Q370" s="5"/>
      <c r="R370" s="7">
        <v>0</v>
      </c>
      <c r="AC370" s="6">
        <f t="shared" si="27"/>
        <v>0</v>
      </c>
      <c r="AD370" s="45">
        <f t="shared" si="25"/>
        <v>0</v>
      </c>
    </row>
    <row r="371" spans="3:30" ht="12.75">
      <c r="C371" s="2" t="s">
        <v>340</v>
      </c>
      <c r="F371" s="6">
        <f t="shared" si="28"/>
        <v>195330</v>
      </c>
      <c r="H371" s="4">
        <v>187724</v>
      </c>
      <c r="I371" s="5"/>
      <c r="J371" s="4">
        <v>18146</v>
      </c>
      <c r="K371" s="5"/>
      <c r="L371" s="4">
        <v>-10540</v>
      </c>
      <c r="M371" s="5"/>
      <c r="N371" s="4">
        <v>147048</v>
      </c>
      <c r="O371" s="5"/>
      <c r="P371" s="4">
        <v>48282</v>
      </c>
      <c r="Q371" s="5"/>
      <c r="R371" s="7">
        <v>0</v>
      </c>
      <c r="AC371" s="6">
        <f t="shared" si="27"/>
        <v>0</v>
      </c>
      <c r="AD371" s="45">
        <f t="shared" si="25"/>
        <v>0</v>
      </c>
    </row>
    <row r="372" spans="3:30" ht="12.75">
      <c r="C372" s="2" t="s">
        <v>407</v>
      </c>
      <c r="F372" s="6">
        <f t="shared" si="28"/>
        <v>2467483</v>
      </c>
      <c r="H372" s="4">
        <v>2271593</v>
      </c>
      <c r="I372" s="5"/>
      <c r="J372" s="4">
        <v>145090</v>
      </c>
      <c r="K372" s="5"/>
      <c r="L372" s="4">
        <v>50800</v>
      </c>
      <c r="M372" s="5"/>
      <c r="N372" s="4">
        <v>1866771</v>
      </c>
      <c r="O372" s="5"/>
      <c r="P372" s="4">
        <v>600712</v>
      </c>
      <c r="Q372" s="5"/>
      <c r="R372" s="7">
        <v>0</v>
      </c>
      <c r="AC372" s="6">
        <f>N372+P372-R372-F372</f>
        <v>0</v>
      </c>
      <c r="AD372" s="45">
        <f t="shared" si="25"/>
        <v>0</v>
      </c>
    </row>
    <row r="373" spans="3:30" ht="12.75">
      <c r="C373" s="2" t="s">
        <v>341</v>
      </c>
      <c r="F373" s="6">
        <f t="shared" si="28"/>
        <v>3156185</v>
      </c>
      <c r="H373" s="4">
        <v>3117282</v>
      </c>
      <c r="I373" s="5"/>
      <c r="J373" s="4">
        <v>32345</v>
      </c>
      <c r="K373" s="5"/>
      <c r="L373" s="4">
        <v>6558</v>
      </c>
      <c r="M373" s="5"/>
      <c r="N373" s="4">
        <v>2466238</v>
      </c>
      <c r="O373" s="5"/>
      <c r="P373" s="4">
        <v>689947</v>
      </c>
      <c r="Q373" s="5"/>
      <c r="R373" s="7">
        <v>0</v>
      </c>
      <c r="AC373" s="6">
        <f t="shared" si="27"/>
        <v>0</v>
      </c>
      <c r="AD373" s="45">
        <f t="shared" si="25"/>
        <v>0</v>
      </c>
    </row>
    <row r="374" spans="3:30" ht="12.75">
      <c r="C374" s="2" t="s">
        <v>342</v>
      </c>
      <c r="F374" s="6">
        <f t="shared" si="28"/>
        <v>4276545</v>
      </c>
      <c r="H374" s="4">
        <v>3854939</v>
      </c>
      <c r="I374" s="5"/>
      <c r="J374" s="7">
        <v>314678</v>
      </c>
      <c r="K374" s="5"/>
      <c r="L374" s="7">
        <v>106928</v>
      </c>
      <c r="M374" s="5"/>
      <c r="N374" s="4">
        <v>3536520</v>
      </c>
      <c r="O374" s="5"/>
      <c r="P374" s="4">
        <v>740025</v>
      </c>
      <c r="Q374" s="5"/>
      <c r="R374" s="7">
        <v>0</v>
      </c>
      <c r="AC374" s="6">
        <f t="shared" si="27"/>
        <v>0</v>
      </c>
      <c r="AD374" s="45">
        <f t="shared" si="25"/>
        <v>0</v>
      </c>
    </row>
    <row r="375" spans="3:30" ht="12.75">
      <c r="C375" s="2" t="s">
        <v>343</v>
      </c>
      <c r="F375" s="20">
        <f t="shared" si="28"/>
        <v>0</v>
      </c>
      <c r="H375" s="22">
        <v>0</v>
      </c>
      <c r="I375" s="5">
        <v>0</v>
      </c>
      <c r="J375" s="22">
        <v>0</v>
      </c>
      <c r="K375" s="5"/>
      <c r="L375" s="22">
        <v>0</v>
      </c>
      <c r="M375" s="5"/>
      <c r="N375" s="22">
        <v>0</v>
      </c>
      <c r="O375" s="5"/>
      <c r="P375" s="22">
        <v>0</v>
      </c>
      <c r="Q375" s="5"/>
      <c r="R375" s="22">
        <v>0</v>
      </c>
      <c r="AC375" s="6">
        <f t="shared" si="27"/>
        <v>0</v>
      </c>
      <c r="AD375" s="45">
        <f t="shared" si="25"/>
        <v>0</v>
      </c>
    </row>
    <row r="376" spans="3:30" ht="12.75">
      <c r="C376" s="6"/>
      <c r="D376" s="6"/>
      <c r="E376" s="6"/>
      <c r="AC376" s="6">
        <f t="shared" si="27"/>
        <v>0</v>
      </c>
      <c r="AD376" s="45">
        <f t="shared" si="25"/>
        <v>0</v>
      </c>
    </row>
    <row r="377" spans="3:30" ht="12.75">
      <c r="C377" s="19"/>
      <c r="D377" s="19"/>
      <c r="E377" s="2" t="s">
        <v>18</v>
      </c>
      <c r="F377" s="20">
        <f>SUM(F370:F375)</f>
        <v>13468009</v>
      </c>
      <c r="H377" s="20">
        <f>SUM(H370:H375)</f>
        <v>12141762</v>
      </c>
      <c r="J377" s="20">
        <f>SUM(J370:J375)</f>
        <v>957772</v>
      </c>
      <c r="L377" s="20">
        <f>SUM(L370:L375)</f>
        <v>368475</v>
      </c>
      <c r="N377" s="20">
        <f>SUM(N370:N375)</f>
        <v>10280199</v>
      </c>
      <c r="P377" s="20">
        <f>SUM(P370:P375)</f>
        <v>3187810</v>
      </c>
      <c r="R377" s="20">
        <f>SUM(R370:R375)</f>
        <v>0</v>
      </c>
      <c r="AC377" s="6">
        <f t="shared" si="27"/>
        <v>0</v>
      </c>
      <c r="AD377" s="45">
        <f t="shared" si="25"/>
        <v>0</v>
      </c>
    </row>
    <row r="378" spans="3:30" ht="12.75">
      <c r="C378" s="6"/>
      <c r="D378" s="6"/>
      <c r="E378" s="6"/>
      <c r="AC378" s="6">
        <f t="shared" si="27"/>
        <v>0</v>
      </c>
      <c r="AD378" s="45">
        <f t="shared" si="25"/>
        <v>0</v>
      </c>
    </row>
    <row r="379" spans="2:30" ht="12.75">
      <c r="B379" s="2" t="s">
        <v>11</v>
      </c>
      <c r="C379" s="19"/>
      <c r="D379" s="19"/>
      <c r="E379" s="19"/>
      <c r="F379" s="3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AC379" s="6">
        <f t="shared" si="27"/>
        <v>0</v>
      </c>
      <c r="AD379" s="45">
        <f t="shared" si="25"/>
        <v>0</v>
      </c>
    </row>
    <row r="380" spans="3:30" ht="12.75">
      <c r="C380" s="2" t="s">
        <v>339</v>
      </c>
      <c r="F380" s="6">
        <f aca="true" t="shared" si="29" ref="F380:F385">H380+J380+L380</f>
        <v>1227861</v>
      </c>
      <c r="H380" s="4">
        <v>90489</v>
      </c>
      <c r="I380" s="5"/>
      <c r="J380" s="7">
        <v>20414</v>
      </c>
      <c r="K380" s="5"/>
      <c r="L380" s="4">
        <v>1116958</v>
      </c>
      <c r="M380" s="5"/>
      <c r="N380" s="4">
        <v>798200</v>
      </c>
      <c r="O380" s="5"/>
      <c r="P380" s="4">
        <v>429661</v>
      </c>
      <c r="Q380" s="5"/>
      <c r="R380" s="7">
        <v>0</v>
      </c>
      <c r="AC380" s="6">
        <f t="shared" si="27"/>
        <v>0</v>
      </c>
      <c r="AD380" s="45">
        <f t="shared" si="25"/>
        <v>0</v>
      </c>
    </row>
    <row r="381" spans="3:30" ht="12.75">
      <c r="C381" s="2" t="s">
        <v>340</v>
      </c>
      <c r="F381" s="6">
        <f t="shared" si="29"/>
        <v>394451</v>
      </c>
      <c r="H381" s="7">
        <v>3882</v>
      </c>
      <c r="I381" s="5"/>
      <c r="J381" s="7">
        <v>0</v>
      </c>
      <c r="K381" s="5"/>
      <c r="L381" s="4">
        <v>390569</v>
      </c>
      <c r="M381" s="5"/>
      <c r="N381" s="4">
        <v>197566</v>
      </c>
      <c r="O381" s="5"/>
      <c r="P381" s="4">
        <v>196885</v>
      </c>
      <c r="Q381" s="5"/>
      <c r="R381" s="7">
        <v>0</v>
      </c>
      <c r="AC381" s="6">
        <f t="shared" si="27"/>
        <v>0</v>
      </c>
      <c r="AD381" s="45">
        <f t="shared" si="25"/>
        <v>0</v>
      </c>
    </row>
    <row r="382" spans="3:30" ht="12.75">
      <c r="C382" s="2" t="s">
        <v>407</v>
      </c>
      <c r="F382" s="6">
        <f t="shared" si="29"/>
        <v>697064</v>
      </c>
      <c r="H382" s="7">
        <v>168137</v>
      </c>
      <c r="I382" s="5"/>
      <c r="J382" s="7">
        <v>16978</v>
      </c>
      <c r="K382" s="5"/>
      <c r="L382" s="4">
        <v>511949</v>
      </c>
      <c r="M382" s="5"/>
      <c r="N382" s="4">
        <v>283944</v>
      </c>
      <c r="O382" s="5"/>
      <c r="P382" s="4">
        <v>413120</v>
      </c>
      <c r="Q382" s="5"/>
      <c r="R382" s="7">
        <v>0</v>
      </c>
      <c r="AC382" s="6">
        <f>N382+P382-R382-F382</f>
        <v>0</v>
      </c>
      <c r="AD382" s="45">
        <f t="shared" si="25"/>
        <v>0</v>
      </c>
    </row>
    <row r="383" spans="3:30" ht="12.75">
      <c r="C383" s="2" t="s">
        <v>341</v>
      </c>
      <c r="F383" s="6">
        <f t="shared" si="29"/>
        <v>1456957</v>
      </c>
      <c r="H383" s="7">
        <v>92749</v>
      </c>
      <c r="I383" s="5"/>
      <c r="J383" s="7">
        <v>4660</v>
      </c>
      <c r="K383" s="5"/>
      <c r="L383" s="4">
        <v>1359548</v>
      </c>
      <c r="M383" s="5"/>
      <c r="N383" s="4">
        <v>794885</v>
      </c>
      <c r="O383" s="5"/>
      <c r="P383" s="4">
        <v>662072</v>
      </c>
      <c r="Q383" s="5"/>
      <c r="R383" s="7">
        <v>0</v>
      </c>
      <c r="AC383" s="6">
        <f t="shared" si="27"/>
        <v>0</v>
      </c>
      <c r="AD383" s="45">
        <f t="shared" si="25"/>
        <v>0</v>
      </c>
    </row>
    <row r="384" spans="3:30" ht="12.75">
      <c r="C384" s="2" t="s">
        <v>342</v>
      </c>
      <c r="F384" s="6">
        <f t="shared" si="29"/>
        <v>16402</v>
      </c>
      <c r="H384" s="7">
        <v>16402</v>
      </c>
      <c r="I384" s="5"/>
      <c r="J384" s="7">
        <v>0</v>
      </c>
      <c r="K384" s="5"/>
      <c r="L384" s="4">
        <v>0</v>
      </c>
      <c r="M384" s="5"/>
      <c r="N384" s="7">
        <v>14625</v>
      </c>
      <c r="O384" s="5"/>
      <c r="P384" s="4">
        <v>1777</v>
      </c>
      <c r="Q384" s="5"/>
      <c r="R384" s="7">
        <v>0</v>
      </c>
      <c r="AC384" s="6">
        <f t="shared" si="27"/>
        <v>0</v>
      </c>
      <c r="AD384" s="45">
        <f t="shared" si="25"/>
        <v>0</v>
      </c>
    </row>
    <row r="385" spans="3:30" ht="12.75">
      <c r="C385" s="2" t="s">
        <v>343</v>
      </c>
      <c r="F385" s="20">
        <f t="shared" si="29"/>
        <v>0</v>
      </c>
      <c r="H385" s="22">
        <v>0</v>
      </c>
      <c r="I385" s="5"/>
      <c r="J385" s="22">
        <v>0</v>
      </c>
      <c r="K385" s="5"/>
      <c r="L385" s="22">
        <v>0</v>
      </c>
      <c r="M385" s="5"/>
      <c r="N385" s="22">
        <v>0</v>
      </c>
      <c r="O385" s="5"/>
      <c r="P385" s="22">
        <v>0</v>
      </c>
      <c r="Q385" s="5"/>
      <c r="R385" s="22">
        <v>0</v>
      </c>
      <c r="AC385" s="6">
        <f t="shared" si="27"/>
        <v>0</v>
      </c>
      <c r="AD385" s="45">
        <f t="shared" si="25"/>
        <v>0</v>
      </c>
    </row>
    <row r="386" spans="3:30" ht="12.75">
      <c r="C386" s="6"/>
      <c r="D386" s="6"/>
      <c r="E386" s="6"/>
      <c r="H386" s="6" t="s">
        <v>132</v>
      </c>
      <c r="AC386" s="6">
        <f t="shared" si="27"/>
        <v>0</v>
      </c>
      <c r="AD386" s="45">
        <f t="shared" si="25"/>
        <v>0</v>
      </c>
    </row>
    <row r="387" spans="3:30" ht="12.75">
      <c r="C387" s="19"/>
      <c r="D387" s="19"/>
      <c r="E387" s="2" t="s">
        <v>18</v>
      </c>
      <c r="F387" s="20">
        <f>SUM(F380:F386)</f>
        <v>3792735</v>
      </c>
      <c r="H387" s="20">
        <f>SUM(H380:H386)</f>
        <v>371659</v>
      </c>
      <c r="J387" s="20">
        <f>SUM(J380:J385)</f>
        <v>42052</v>
      </c>
      <c r="L387" s="20">
        <f>SUM(L380:L385)</f>
        <v>3379024</v>
      </c>
      <c r="N387" s="20">
        <f>SUM(N380:N385)</f>
        <v>2089220</v>
      </c>
      <c r="P387" s="20">
        <f>SUM(P380:P385)</f>
        <v>1703515</v>
      </c>
      <c r="R387" s="20">
        <f>SUM(R380:R385)</f>
        <v>0</v>
      </c>
      <c r="AC387" s="6">
        <f t="shared" si="27"/>
        <v>0</v>
      </c>
      <c r="AD387" s="45">
        <f t="shared" si="25"/>
        <v>0</v>
      </c>
    </row>
    <row r="388" spans="3:30" ht="12.75">
      <c r="C388" s="2" t="s">
        <v>132</v>
      </c>
      <c r="AC388" s="6">
        <f t="shared" si="27"/>
        <v>0</v>
      </c>
      <c r="AD388" s="45">
        <f t="shared" si="25"/>
        <v>0</v>
      </c>
    </row>
    <row r="389" spans="2:30" ht="12.75">
      <c r="B389" s="2" t="s">
        <v>14</v>
      </c>
      <c r="C389" s="19"/>
      <c r="D389" s="19"/>
      <c r="E389" s="19"/>
      <c r="F389" s="3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AC389" s="6">
        <f t="shared" si="27"/>
        <v>0</v>
      </c>
      <c r="AD389" s="45">
        <f t="shared" si="25"/>
        <v>0</v>
      </c>
    </row>
    <row r="390" spans="3:30" ht="12.75">
      <c r="C390" s="2" t="s">
        <v>15</v>
      </c>
      <c r="F390" s="6">
        <f>H390+J390+L390</f>
        <v>661363</v>
      </c>
      <c r="G390" s="21"/>
      <c r="H390" s="4">
        <v>614746</v>
      </c>
      <c r="I390" s="23"/>
      <c r="J390" s="4">
        <v>45704</v>
      </c>
      <c r="K390" s="23"/>
      <c r="L390" s="4">
        <v>913</v>
      </c>
      <c r="M390" s="23"/>
      <c r="N390" s="4">
        <v>490920</v>
      </c>
      <c r="O390" s="23"/>
      <c r="P390" s="4">
        <v>170443</v>
      </c>
      <c r="Q390" s="23"/>
      <c r="R390" s="7">
        <v>0</v>
      </c>
      <c r="AC390" s="6">
        <f t="shared" si="27"/>
        <v>0</v>
      </c>
      <c r="AD390" s="45">
        <f t="shared" si="25"/>
        <v>0</v>
      </c>
    </row>
    <row r="391" spans="3:30" ht="12.75">
      <c r="C391" s="2" t="s">
        <v>51</v>
      </c>
      <c r="F391" s="20">
        <f>H391+J391+L391</f>
        <v>750</v>
      </c>
      <c r="H391" s="22">
        <v>0</v>
      </c>
      <c r="I391" s="5"/>
      <c r="J391" s="22">
        <v>0</v>
      </c>
      <c r="K391" s="5"/>
      <c r="L391" s="22">
        <v>750</v>
      </c>
      <c r="M391" s="5"/>
      <c r="N391" s="22">
        <v>0</v>
      </c>
      <c r="O391" s="5"/>
      <c r="P391" s="22">
        <v>750</v>
      </c>
      <c r="Q391" s="5"/>
      <c r="R391" s="22">
        <v>0</v>
      </c>
      <c r="AC391" s="6">
        <f t="shared" si="27"/>
        <v>0</v>
      </c>
      <c r="AD391" s="45">
        <f t="shared" si="25"/>
        <v>0</v>
      </c>
    </row>
    <row r="392" spans="3:30" ht="12.75">
      <c r="C392" s="6"/>
      <c r="D392" s="6"/>
      <c r="E392" s="6"/>
      <c r="AC392" s="6">
        <f t="shared" si="27"/>
        <v>0</v>
      </c>
      <c r="AD392" s="45">
        <f t="shared" si="25"/>
        <v>0</v>
      </c>
    </row>
    <row r="393" spans="3:30" ht="12.75">
      <c r="C393" s="19"/>
      <c r="D393" s="19"/>
      <c r="E393" s="2" t="s">
        <v>18</v>
      </c>
      <c r="F393" s="20">
        <f>SUM(F390:F391)</f>
        <v>662113</v>
      </c>
      <c r="H393" s="20">
        <f>SUM(H390:H391)</f>
        <v>614746</v>
      </c>
      <c r="J393" s="20">
        <f>SUM(J390:J391)</f>
        <v>45704</v>
      </c>
      <c r="L393" s="20">
        <f>SUM(L390:L391)</f>
        <v>1663</v>
      </c>
      <c r="N393" s="20">
        <f>SUM(N390:N391)</f>
        <v>490920</v>
      </c>
      <c r="P393" s="20">
        <f>SUM(P390:P391)</f>
        <v>171193</v>
      </c>
      <c r="R393" s="20">
        <f>SUM(R390:R391)</f>
        <v>0</v>
      </c>
      <c r="AC393" s="6">
        <f t="shared" si="27"/>
        <v>0</v>
      </c>
      <c r="AD393" s="45">
        <f aca="true" t="shared" si="30" ref="AD393:AD456">+N393+P393-R393-F393</f>
        <v>0</v>
      </c>
    </row>
    <row r="394" spans="3:30" ht="12.75">
      <c r="C394" s="6"/>
      <c r="D394" s="6"/>
      <c r="E394" s="6"/>
      <c r="AC394" s="6">
        <f t="shared" si="27"/>
        <v>0</v>
      </c>
      <c r="AD394" s="45">
        <f t="shared" si="30"/>
        <v>0</v>
      </c>
    </row>
    <row r="395" spans="3:30" ht="12.75">
      <c r="C395" s="19"/>
      <c r="D395" s="19"/>
      <c r="E395" s="2" t="s">
        <v>124</v>
      </c>
      <c r="F395" s="20">
        <f>H395+J395+L395</f>
        <v>17922857</v>
      </c>
      <c r="H395" s="20">
        <f aca="true" t="shared" si="31" ref="H395:R395">H393+H387+H377</f>
        <v>13128167</v>
      </c>
      <c r="I395" s="3">
        <f t="shared" si="31"/>
        <v>0</v>
      </c>
      <c r="J395" s="20">
        <f t="shared" si="31"/>
        <v>1045528</v>
      </c>
      <c r="K395" s="3">
        <f t="shared" si="31"/>
        <v>0</v>
      </c>
      <c r="L395" s="20">
        <f t="shared" si="31"/>
        <v>3749162</v>
      </c>
      <c r="M395" s="3">
        <f t="shared" si="31"/>
        <v>0</v>
      </c>
      <c r="N395" s="20">
        <f t="shared" si="31"/>
        <v>12860339</v>
      </c>
      <c r="O395" s="3">
        <f t="shared" si="31"/>
        <v>0</v>
      </c>
      <c r="P395" s="20">
        <f t="shared" si="31"/>
        <v>5062518</v>
      </c>
      <c r="Q395" s="3">
        <f t="shared" si="31"/>
        <v>0</v>
      </c>
      <c r="R395" s="20">
        <f t="shared" si="31"/>
        <v>0</v>
      </c>
      <c r="AC395" s="6">
        <f t="shared" si="27"/>
        <v>0</v>
      </c>
      <c r="AD395" s="45">
        <f t="shared" si="30"/>
        <v>0</v>
      </c>
    </row>
    <row r="396" spans="3:30" ht="12.75">
      <c r="C396" s="6"/>
      <c r="D396" s="6"/>
      <c r="E396" s="6"/>
      <c r="AC396" s="6">
        <f t="shared" si="27"/>
        <v>0</v>
      </c>
      <c r="AD396" s="45">
        <f t="shared" si="30"/>
        <v>0</v>
      </c>
    </row>
    <row r="397" spans="1:30" ht="12.75">
      <c r="A397" s="18" t="s">
        <v>125</v>
      </c>
      <c r="B397" s="18"/>
      <c r="C397" s="19"/>
      <c r="D397" s="19"/>
      <c r="E397" s="19"/>
      <c r="AC397" s="6">
        <f t="shared" si="27"/>
        <v>0</v>
      </c>
      <c r="AD397" s="45">
        <f t="shared" si="30"/>
        <v>0</v>
      </c>
    </row>
    <row r="398" spans="3:30" ht="12.75">
      <c r="C398" s="6"/>
      <c r="D398" s="6"/>
      <c r="E398" s="6"/>
      <c r="AC398" s="6">
        <f t="shared" si="27"/>
        <v>0</v>
      </c>
      <c r="AD398" s="45">
        <f t="shared" si="30"/>
        <v>0</v>
      </c>
    </row>
    <row r="399" spans="2:30" ht="12.75">
      <c r="B399" s="2" t="s">
        <v>10</v>
      </c>
      <c r="C399" s="19"/>
      <c r="D399" s="19"/>
      <c r="E399" s="19"/>
      <c r="AC399" s="6">
        <f t="shared" si="27"/>
        <v>0</v>
      </c>
      <c r="AD399" s="45">
        <f t="shared" si="30"/>
        <v>0</v>
      </c>
    </row>
    <row r="400" spans="3:30" ht="12.75">
      <c r="C400" s="2" t="s">
        <v>126</v>
      </c>
      <c r="F400" s="6">
        <f aca="true" t="shared" si="32" ref="F400:F409">H400+J400+L400</f>
        <v>2444451</v>
      </c>
      <c r="H400" s="4">
        <v>2390569</v>
      </c>
      <c r="I400" s="5"/>
      <c r="J400" s="4">
        <v>5790</v>
      </c>
      <c r="K400" s="5"/>
      <c r="L400" s="4">
        <v>48092</v>
      </c>
      <c r="M400" s="5"/>
      <c r="N400" s="4">
        <v>1922886</v>
      </c>
      <c r="O400" s="5"/>
      <c r="P400" s="4">
        <v>521565</v>
      </c>
      <c r="Q400" s="5"/>
      <c r="R400" s="7">
        <v>0</v>
      </c>
      <c r="AC400" s="6">
        <f t="shared" si="27"/>
        <v>0</v>
      </c>
      <c r="AD400" s="45">
        <f t="shared" si="30"/>
        <v>0</v>
      </c>
    </row>
    <row r="401" spans="3:30" ht="12.75">
      <c r="C401" s="2" t="s">
        <v>127</v>
      </c>
      <c r="F401" s="6">
        <f t="shared" si="32"/>
        <v>3298956</v>
      </c>
      <c r="H401" s="4">
        <v>3234047</v>
      </c>
      <c r="I401" s="5"/>
      <c r="J401" s="4">
        <v>30721</v>
      </c>
      <c r="K401" s="5"/>
      <c r="L401" s="4">
        <v>34188</v>
      </c>
      <c r="M401" s="5"/>
      <c r="N401" s="4">
        <v>2576086</v>
      </c>
      <c r="O401" s="5"/>
      <c r="P401" s="4">
        <v>722870</v>
      </c>
      <c r="Q401" s="5"/>
      <c r="R401" s="7">
        <v>0</v>
      </c>
      <c r="AC401" s="6">
        <f t="shared" si="27"/>
        <v>0</v>
      </c>
      <c r="AD401" s="45">
        <f t="shared" si="30"/>
        <v>0</v>
      </c>
    </row>
    <row r="402" spans="3:30" ht="12.75">
      <c r="C402" s="2" t="s">
        <v>128</v>
      </c>
      <c r="F402" s="6">
        <f t="shared" si="32"/>
        <v>4041907</v>
      </c>
      <c r="H402" s="4">
        <v>4024339</v>
      </c>
      <c r="I402" s="5"/>
      <c r="J402" s="4">
        <v>1640</v>
      </c>
      <c r="K402" s="5"/>
      <c r="L402" s="4">
        <v>15928</v>
      </c>
      <c r="M402" s="5"/>
      <c r="N402" s="4">
        <v>3262112</v>
      </c>
      <c r="O402" s="5"/>
      <c r="P402" s="4">
        <v>779795</v>
      </c>
      <c r="Q402" s="5"/>
      <c r="R402" s="7">
        <v>0</v>
      </c>
      <c r="AC402" s="6">
        <f t="shared" si="27"/>
        <v>0</v>
      </c>
      <c r="AD402" s="45">
        <f t="shared" si="30"/>
        <v>0</v>
      </c>
    </row>
    <row r="403" spans="3:30" ht="12.75">
      <c r="C403" s="2" t="s">
        <v>372</v>
      </c>
      <c r="F403" s="6">
        <f>H403+J403+L403</f>
        <v>29110</v>
      </c>
      <c r="H403" s="4">
        <v>0</v>
      </c>
      <c r="I403" s="5"/>
      <c r="J403" s="4">
        <v>4947</v>
      </c>
      <c r="K403" s="5"/>
      <c r="L403" s="4">
        <v>24163</v>
      </c>
      <c r="M403" s="5"/>
      <c r="N403" s="4">
        <v>15794</v>
      </c>
      <c r="O403" s="5"/>
      <c r="P403" s="4">
        <v>13316</v>
      </c>
      <c r="Q403" s="5"/>
      <c r="R403" s="7">
        <v>0</v>
      </c>
      <c r="AC403" s="6">
        <f>N403+P403-R403-F403</f>
        <v>0</v>
      </c>
      <c r="AD403" s="45">
        <f t="shared" si="30"/>
        <v>0</v>
      </c>
    </row>
    <row r="404" spans="3:30" ht="12.75">
      <c r="C404" s="2" t="s">
        <v>129</v>
      </c>
      <c r="F404" s="6">
        <f t="shared" si="32"/>
        <v>199214</v>
      </c>
      <c r="H404" s="4">
        <v>199214</v>
      </c>
      <c r="I404" s="5"/>
      <c r="J404" s="7">
        <v>0</v>
      </c>
      <c r="K404" s="5"/>
      <c r="L404" s="7">
        <v>0</v>
      </c>
      <c r="M404" s="5"/>
      <c r="N404" s="4">
        <v>170074</v>
      </c>
      <c r="O404" s="5"/>
      <c r="P404" s="4">
        <v>29140</v>
      </c>
      <c r="Q404" s="5"/>
      <c r="R404" s="7">
        <v>0</v>
      </c>
      <c r="AC404" s="6">
        <f t="shared" si="27"/>
        <v>0</v>
      </c>
      <c r="AD404" s="45">
        <f t="shared" si="30"/>
        <v>0</v>
      </c>
    </row>
    <row r="405" spans="3:30" ht="12.75">
      <c r="C405" s="2" t="s">
        <v>355</v>
      </c>
      <c r="F405" s="6">
        <f>H405+J405+L405</f>
        <v>38289</v>
      </c>
      <c r="H405" s="4">
        <v>38289</v>
      </c>
      <c r="I405" s="5"/>
      <c r="J405" s="4">
        <v>0</v>
      </c>
      <c r="K405" s="5"/>
      <c r="L405" s="4">
        <v>0</v>
      </c>
      <c r="M405" s="5"/>
      <c r="N405" s="4">
        <v>23305</v>
      </c>
      <c r="O405" s="5"/>
      <c r="P405" s="4">
        <v>14984</v>
      </c>
      <c r="Q405" s="5"/>
      <c r="R405" s="7">
        <v>0</v>
      </c>
      <c r="AC405" s="6">
        <f t="shared" si="27"/>
        <v>0</v>
      </c>
      <c r="AD405" s="45">
        <f t="shared" si="30"/>
        <v>0</v>
      </c>
    </row>
    <row r="406" spans="3:30" ht="12.75">
      <c r="C406" s="2" t="s">
        <v>373</v>
      </c>
      <c r="F406" s="6">
        <f t="shared" si="32"/>
        <v>3935021</v>
      </c>
      <c r="H406" s="4">
        <v>3652178</v>
      </c>
      <c r="I406" s="5"/>
      <c r="J406" s="4">
        <v>251590</v>
      </c>
      <c r="K406" s="5"/>
      <c r="L406" s="4">
        <v>31253</v>
      </c>
      <c r="M406" s="5"/>
      <c r="N406" s="4">
        <v>3142835</v>
      </c>
      <c r="O406" s="5"/>
      <c r="P406" s="4">
        <v>805757</v>
      </c>
      <c r="Q406" s="5"/>
      <c r="R406" s="7">
        <v>13571</v>
      </c>
      <c r="AC406" s="6">
        <f t="shared" si="27"/>
        <v>0</v>
      </c>
      <c r="AD406" s="45">
        <f t="shared" si="30"/>
        <v>0</v>
      </c>
    </row>
    <row r="407" spans="3:30" ht="12.75">
      <c r="C407" s="2" t="s">
        <v>130</v>
      </c>
      <c r="F407" s="6">
        <f t="shared" si="32"/>
        <v>5409795</v>
      </c>
      <c r="H407" s="4">
        <v>4099158</v>
      </c>
      <c r="I407" s="5"/>
      <c r="J407" s="4">
        <v>1156680</v>
      </c>
      <c r="K407" s="5"/>
      <c r="L407" s="4">
        <v>153957</v>
      </c>
      <c r="M407" s="5"/>
      <c r="N407" s="4">
        <v>3560267</v>
      </c>
      <c r="O407" s="5"/>
      <c r="P407" s="4">
        <v>1849528</v>
      </c>
      <c r="Q407" s="5"/>
      <c r="R407" s="4">
        <v>0</v>
      </c>
      <c r="AC407" s="6">
        <f t="shared" si="27"/>
        <v>0</v>
      </c>
      <c r="AD407" s="45">
        <f t="shared" si="30"/>
        <v>0</v>
      </c>
    </row>
    <row r="408" spans="3:30" ht="12.75">
      <c r="C408" s="2" t="s">
        <v>131</v>
      </c>
      <c r="F408" s="6">
        <f t="shared" si="32"/>
        <v>4027474</v>
      </c>
      <c r="H408" s="4">
        <v>4001809</v>
      </c>
      <c r="I408" s="5"/>
      <c r="J408" s="4">
        <v>15396</v>
      </c>
      <c r="K408" s="5"/>
      <c r="L408" s="4">
        <v>10269</v>
      </c>
      <c r="M408" s="5"/>
      <c r="N408" s="4">
        <v>3239521</v>
      </c>
      <c r="O408" s="5"/>
      <c r="P408" s="4">
        <v>787953</v>
      </c>
      <c r="Q408" s="5"/>
      <c r="R408" s="7">
        <v>0</v>
      </c>
      <c r="AC408" s="6">
        <f t="shared" si="27"/>
        <v>0</v>
      </c>
      <c r="AD408" s="45">
        <f t="shared" si="30"/>
        <v>0</v>
      </c>
    </row>
    <row r="409" spans="3:30" ht="12.75">
      <c r="C409" s="2" t="s">
        <v>25</v>
      </c>
      <c r="F409" s="20">
        <f t="shared" si="32"/>
        <v>973925</v>
      </c>
      <c r="H409" s="22">
        <v>965814</v>
      </c>
      <c r="I409" s="5"/>
      <c r="J409" s="22">
        <v>3524</v>
      </c>
      <c r="K409" s="5"/>
      <c r="L409" s="22">
        <v>4587</v>
      </c>
      <c r="M409" s="5"/>
      <c r="N409" s="22">
        <v>754163</v>
      </c>
      <c r="O409" s="5"/>
      <c r="P409" s="22">
        <v>219762</v>
      </c>
      <c r="Q409" s="5"/>
      <c r="R409" s="22">
        <v>0</v>
      </c>
      <c r="AC409" s="6">
        <f t="shared" si="27"/>
        <v>0</v>
      </c>
      <c r="AD409" s="45">
        <f t="shared" si="30"/>
        <v>0</v>
      </c>
    </row>
    <row r="410" spans="3:30" ht="12.75">
      <c r="C410" s="6"/>
      <c r="D410" s="6"/>
      <c r="E410" s="6"/>
      <c r="AC410" s="6">
        <f t="shared" si="27"/>
        <v>0</v>
      </c>
      <c r="AD410" s="45">
        <f t="shared" si="30"/>
        <v>0</v>
      </c>
    </row>
    <row r="411" spans="3:30" ht="12.75">
      <c r="C411" s="19"/>
      <c r="D411" s="19"/>
      <c r="E411" s="2" t="s">
        <v>18</v>
      </c>
      <c r="F411" s="20">
        <f>SUM(F400:F409)</f>
        <v>24398142</v>
      </c>
      <c r="H411" s="20">
        <f>SUM(H400:H409)</f>
        <v>22605417</v>
      </c>
      <c r="J411" s="20">
        <f>SUM(J400:J409)</f>
        <v>1470288</v>
      </c>
      <c r="L411" s="20">
        <f>SUM(L400:L409)</f>
        <v>322437</v>
      </c>
      <c r="N411" s="20">
        <f>SUM(N400:N409)</f>
        <v>18667043</v>
      </c>
      <c r="P411" s="20">
        <f>SUM(P400:P409)</f>
        <v>5744670</v>
      </c>
      <c r="R411" s="20">
        <f>SUM(R400:R409)</f>
        <v>13571</v>
      </c>
      <c r="AC411" s="6">
        <f t="shared" si="27"/>
        <v>0</v>
      </c>
      <c r="AD411" s="45">
        <f t="shared" si="30"/>
        <v>0</v>
      </c>
    </row>
    <row r="412" spans="3:30" ht="12.75">
      <c r="C412" s="6"/>
      <c r="D412" s="6"/>
      <c r="E412" s="6"/>
      <c r="AC412" s="6">
        <f t="shared" si="27"/>
        <v>0</v>
      </c>
      <c r="AD412" s="45">
        <f t="shared" si="30"/>
        <v>0</v>
      </c>
    </row>
    <row r="413" spans="2:30" ht="12.75">
      <c r="B413" s="2" t="s">
        <v>11</v>
      </c>
      <c r="C413" s="19"/>
      <c r="D413" s="19"/>
      <c r="E413" s="19"/>
      <c r="AC413" s="6">
        <f t="shared" si="27"/>
        <v>0</v>
      </c>
      <c r="AD413" s="45">
        <f t="shared" si="30"/>
        <v>0</v>
      </c>
    </row>
    <row r="414" spans="3:30" ht="12.75">
      <c r="C414" s="2" t="s">
        <v>126</v>
      </c>
      <c r="F414" s="6">
        <f aca="true" t="shared" si="33" ref="F414:F426">H414+J414+L414</f>
        <v>98064</v>
      </c>
      <c r="H414" s="4">
        <v>10244</v>
      </c>
      <c r="I414" s="5"/>
      <c r="J414" s="7">
        <v>18148</v>
      </c>
      <c r="K414" s="5"/>
      <c r="L414" s="4">
        <v>69672</v>
      </c>
      <c r="M414" s="5"/>
      <c r="N414" s="4">
        <v>40275</v>
      </c>
      <c r="O414" s="5"/>
      <c r="P414" s="4">
        <v>57789</v>
      </c>
      <c r="Q414" s="5"/>
      <c r="R414" s="7">
        <v>0</v>
      </c>
      <c r="AC414" s="6">
        <f t="shared" si="27"/>
        <v>0</v>
      </c>
      <c r="AD414" s="45">
        <f t="shared" si="30"/>
        <v>0</v>
      </c>
    </row>
    <row r="415" spans="3:30" ht="12.75">
      <c r="C415" s="2" t="s">
        <v>127</v>
      </c>
      <c r="F415" s="6">
        <f t="shared" si="33"/>
        <v>1527770</v>
      </c>
      <c r="H415" s="7">
        <v>11207</v>
      </c>
      <c r="I415" s="5"/>
      <c r="J415" s="7">
        <v>1516</v>
      </c>
      <c r="K415" s="5"/>
      <c r="L415" s="4">
        <v>1515047</v>
      </c>
      <c r="M415" s="5"/>
      <c r="N415" s="4">
        <v>866158</v>
      </c>
      <c r="O415" s="5"/>
      <c r="P415" s="4">
        <v>661612</v>
      </c>
      <c r="Q415" s="5"/>
      <c r="R415" s="7">
        <v>0</v>
      </c>
      <c r="AC415" s="6">
        <f t="shared" si="27"/>
        <v>0</v>
      </c>
      <c r="AD415" s="45">
        <f t="shared" si="30"/>
        <v>0</v>
      </c>
    </row>
    <row r="416" spans="3:30" ht="12.75">
      <c r="C416" s="2" t="s">
        <v>128</v>
      </c>
      <c r="F416" s="6">
        <f t="shared" si="33"/>
        <v>390944</v>
      </c>
      <c r="H416" s="7">
        <v>26089</v>
      </c>
      <c r="I416" s="5"/>
      <c r="J416" s="7">
        <v>0</v>
      </c>
      <c r="K416" s="5"/>
      <c r="L416" s="4">
        <v>364855</v>
      </c>
      <c r="M416" s="5"/>
      <c r="N416" s="4">
        <v>243611</v>
      </c>
      <c r="O416" s="5"/>
      <c r="P416" s="4">
        <v>147333</v>
      </c>
      <c r="Q416" s="5"/>
      <c r="R416" s="7">
        <v>0</v>
      </c>
      <c r="AC416" s="6">
        <f t="shared" si="27"/>
        <v>0</v>
      </c>
      <c r="AD416" s="45">
        <f t="shared" si="30"/>
        <v>0</v>
      </c>
    </row>
    <row r="417" spans="3:30" ht="12.75">
      <c r="C417" s="2" t="s">
        <v>355</v>
      </c>
      <c r="F417" s="6">
        <f>H417+J417+L417</f>
        <v>5297</v>
      </c>
      <c r="H417" s="7">
        <v>5297</v>
      </c>
      <c r="I417" s="5"/>
      <c r="J417" s="7">
        <v>0</v>
      </c>
      <c r="K417" s="5"/>
      <c r="L417" s="4">
        <v>0</v>
      </c>
      <c r="M417" s="5"/>
      <c r="N417" s="4">
        <v>0</v>
      </c>
      <c r="O417" s="5"/>
      <c r="P417" s="4">
        <v>5297</v>
      </c>
      <c r="Q417" s="5"/>
      <c r="R417" s="7">
        <v>0</v>
      </c>
      <c r="AC417" s="6">
        <f t="shared" si="27"/>
        <v>0</v>
      </c>
      <c r="AD417" s="45">
        <f t="shared" si="30"/>
        <v>0</v>
      </c>
    </row>
    <row r="418" spans="3:30" ht="12.75">
      <c r="C418" s="2" t="s">
        <v>373</v>
      </c>
      <c r="F418" s="6">
        <f t="shared" si="33"/>
        <v>213459</v>
      </c>
      <c r="H418" s="7">
        <v>21803</v>
      </c>
      <c r="I418" s="5"/>
      <c r="J418" s="4">
        <v>74989</v>
      </c>
      <c r="K418" s="5"/>
      <c r="L418" s="4">
        <v>116667</v>
      </c>
      <c r="M418" s="5"/>
      <c r="N418" s="4">
        <v>127209</v>
      </c>
      <c r="O418" s="5"/>
      <c r="P418" s="4">
        <v>86250</v>
      </c>
      <c r="Q418" s="5"/>
      <c r="R418" s="7">
        <v>0</v>
      </c>
      <c r="AC418" s="6">
        <f t="shared" si="27"/>
        <v>0</v>
      </c>
      <c r="AD418" s="45">
        <f t="shared" si="30"/>
        <v>0</v>
      </c>
    </row>
    <row r="419" spans="3:30" ht="12.75">
      <c r="C419" s="2" t="s">
        <v>130</v>
      </c>
      <c r="F419" s="6">
        <f t="shared" si="33"/>
        <v>254969</v>
      </c>
      <c r="H419" s="4">
        <v>181724</v>
      </c>
      <c r="I419" s="5"/>
      <c r="J419" s="4">
        <v>21576</v>
      </c>
      <c r="K419" s="5"/>
      <c r="L419" s="4">
        <v>51669</v>
      </c>
      <c r="M419" s="5"/>
      <c r="N419" s="4">
        <v>53270</v>
      </c>
      <c r="O419" s="5"/>
      <c r="P419" s="4">
        <v>201699</v>
      </c>
      <c r="Q419" s="5"/>
      <c r="R419" s="7">
        <v>0</v>
      </c>
      <c r="AC419" s="6">
        <f t="shared" si="27"/>
        <v>0</v>
      </c>
      <c r="AD419" s="45">
        <f t="shared" si="30"/>
        <v>0</v>
      </c>
    </row>
    <row r="420" spans="3:30" ht="12.75">
      <c r="C420" s="2" t="s">
        <v>131</v>
      </c>
      <c r="F420" s="6">
        <f t="shared" si="33"/>
        <v>524147</v>
      </c>
      <c r="H420" s="4">
        <v>51533</v>
      </c>
      <c r="I420" s="5"/>
      <c r="J420" s="4">
        <v>20872</v>
      </c>
      <c r="K420" s="5"/>
      <c r="L420" s="4">
        <v>451742</v>
      </c>
      <c r="M420" s="5"/>
      <c r="N420" s="4">
        <v>304893</v>
      </c>
      <c r="O420" s="5"/>
      <c r="P420" s="4">
        <v>219254</v>
      </c>
      <c r="Q420" s="5"/>
      <c r="R420" s="7">
        <v>0</v>
      </c>
      <c r="AC420" s="6">
        <f t="shared" si="27"/>
        <v>0</v>
      </c>
      <c r="AD420" s="45">
        <f t="shared" si="30"/>
        <v>0</v>
      </c>
    </row>
    <row r="421" spans="3:30" ht="12.75">
      <c r="C421" s="2" t="s">
        <v>25</v>
      </c>
      <c r="F421" s="20">
        <f t="shared" si="33"/>
        <v>464451</v>
      </c>
      <c r="H421" s="22">
        <v>294333</v>
      </c>
      <c r="I421" s="5"/>
      <c r="J421" s="22">
        <v>36499</v>
      </c>
      <c r="K421" s="5"/>
      <c r="L421" s="22">
        <v>133619</v>
      </c>
      <c r="M421" s="5"/>
      <c r="N421" s="22">
        <v>183310</v>
      </c>
      <c r="O421" s="5"/>
      <c r="P421" s="22">
        <v>281141</v>
      </c>
      <c r="Q421" s="5"/>
      <c r="R421" s="22">
        <v>0</v>
      </c>
      <c r="AC421" s="6">
        <f t="shared" si="27"/>
        <v>0</v>
      </c>
      <c r="AD421" s="45">
        <f t="shared" si="30"/>
        <v>0</v>
      </c>
    </row>
    <row r="422" spans="3:30" ht="12.75">
      <c r="C422" s="6"/>
      <c r="D422" s="6"/>
      <c r="E422" s="6"/>
      <c r="F422" s="3"/>
      <c r="AC422" s="6">
        <f t="shared" si="27"/>
        <v>0</v>
      </c>
      <c r="AD422" s="45">
        <f t="shared" si="30"/>
        <v>0</v>
      </c>
    </row>
    <row r="423" spans="3:30" ht="12.75">
      <c r="C423" s="19"/>
      <c r="D423" s="19"/>
      <c r="E423" s="2" t="s">
        <v>18</v>
      </c>
      <c r="F423" s="20">
        <f t="shared" si="33"/>
        <v>3479101</v>
      </c>
      <c r="H423" s="20">
        <f>SUM(H414:H421)</f>
        <v>602230</v>
      </c>
      <c r="J423" s="20">
        <f>SUM(J414:J421)</f>
        <v>173600</v>
      </c>
      <c r="L423" s="20">
        <f>SUM(L414:L421)</f>
        <v>2703271</v>
      </c>
      <c r="N423" s="20">
        <f>SUM(N414:N421)</f>
        <v>1818726</v>
      </c>
      <c r="P423" s="20">
        <f>SUM(P414:P421)</f>
        <v>1660375</v>
      </c>
      <c r="R423" s="20">
        <f>SUM(R414:R421)</f>
        <v>0</v>
      </c>
      <c r="AC423" s="6">
        <f t="shared" si="27"/>
        <v>0</v>
      </c>
      <c r="AD423" s="45">
        <f t="shared" si="30"/>
        <v>0</v>
      </c>
    </row>
    <row r="424" spans="3:30" ht="12.75">
      <c r="C424" s="2" t="s">
        <v>132</v>
      </c>
      <c r="F424" s="3"/>
      <c r="AC424" s="6">
        <f t="shared" si="27"/>
        <v>0</v>
      </c>
      <c r="AD424" s="45">
        <f t="shared" si="30"/>
        <v>0</v>
      </c>
    </row>
    <row r="425" spans="2:30" ht="12.75">
      <c r="B425" s="6" t="s">
        <v>12</v>
      </c>
      <c r="F425" s="3"/>
      <c r="AD425" s="45">
        <f t="shared" si="30"/>
        <v>0</v>
      </c>
    </row>
    <row r="426" spans="3:30" ht="12.75">
      <c r="C426" s="2" t="s">
        <v>440</v>
      </c>
      <c r="F426" s="20">
        <f t="shared" si="33"/>
        <v>30606</v>
      </c>
      <c r="H426" s="20">
        <v>30606</v>
      </c>
      <c r="J426" s="20">
        <v>0</v>
      </c>
      <c r="L426" s="20">
        <v>0</v>
      </c>
      <c r="N426" s="20">
        <v>8721</v>
      </c>
      <c r="P426" s="20">
        <v>21885</v>
      </c>
      <c r="R426" s="20">
        <v>0</v>
      </c>
      <c r="AD426" s="45">
        <f t="shared" si="30"/>
        <v>0</v>
      </c>
    </row>
    <row r="427" ht="12.75">
      <c r="AD427" s="45">
        <f t="shared" si="30"/>
        <v>0</v>
      </c>
    </row>
    <row r="428" spans="5:30" ht="12.75">
      <c r="E428" s="2" t="s">
        <v>18</v>
      </c>
      <c r="F428" s="6">
        <f>SUM(F426:F427)</f>
        <v>30606</v>
      </c>
      <c r="H428" s="6">
        <f>SUM(H426:H427)</f>
        <v>30606</v>
      </c>
      <c r="J428" s="6">
        <f>SUM(J426:J427)</f>
        <v>0</v>
      </c>
      <c r="L428" s="6">
        <f>SUM(L426:L427)</f>
        <v>0</v>
      </c>
      <c r="N428" s="6">
        <f>SUM(N426:N427)</f>
        <v>8721</v>
      </c>
      <c r="P428" s="6">
        <f>SUM(P426:P427)</f>
        <v>21885</v>
      </c>
      <c r="R428" s="6">
        <f>SUM(R426:R427)</f>
        <v>0</v>
      </c>
      <c r="AD428" s="45">
        <f t="shared" si="30"/>
        <v>0</v>
      </c>
    </row>
    <row r="429" ht="12.75">
      <c r="AD429" s="45">
        <f t="shared" si="30"/>
        <v>0</v>
      </c>
    </row>
    <row r="430" spans="2:30" ht="12.75">
      <c r="B430" s="2" t="s">
        <v>14</v>
      </c>
      <c r="C430" s="19"/>
      <c r="D430" s="19"/>
      <c r="E430" s="19"/>
      <c r="AC430" s="6">
        <f t="shared" si="27"/>
        <v>0</v>
      </c>
      <c r="AD430" s="45">
        <f t="shared" si="30"/>
        <v>0</v>
      </c>
    </row>
    <row r="431" spans="3:30" ht="12.75">
      <c r="C431" s="2" t="s">
        <v>15</v>
      </c>
      <c r="F431" s="6">
        <f>H431+J431+L431</f>
        <v>699882</v>
      </c>
      <c r="G431" s="21"/>
      <c r="H431" s="4">
        <v>337897</v>
      </c>
      <c r="I431" s="23"/>
      <c r="J431" s="7">
        <v>330377</v>
      </c>
      <c r="K431" s="23"/>
      <c r="L431" s="7">
        <v>31608</v>
      </c>
      <c r="M431" s="23"/>
      <c r="N431" s="4">
        <v>234024</v>
      </c>
      <c r="O431" s="23"/>
      <c r="P431" s="4">
        <v>465858</v>
      </c>
      <c r="Q431" s="23"/>
      <c r="R431" s="7">
        <v>0</v>
      </c>
      <c r="AC431" s="6">
        <f t="shared" si="27"/>
        <v>0</v>
      </c>
      <c r="AD431" s="45">
        <f t="shared" si="30"/>
        <v>0</v>
      </c>
    </row>
    <row r="432" spans="3:30" ht="12.75">
      <c r="C432" s="2" t="s">
        <v>70</v>
      </c>
      <c r="H432" s="4"/>
      <c r="I432" s="5"/>
      <c r="J432" s="4"/>
      <c r="K432" s="5"/>
      <c r="L432" s="4" t="s">
        <v>132</v>
      </c>
      <c r="M432" s="5"/>
      <c r="N432" s="4"/>
      <c r="O432" s="5"/>
      <c r="P432" s="4"/>
      <c r="Q432" s="5"/>
      <c r="R432" s="4"/>
      <c r="AC432" s="6">
        <f t="shared" si="27"/>
        <v>0</v>
      </c>
      <c r="AD432" s="45">
        <f t="shared" si="30"/>
        <v>0</v>
      </c>
    </row>
    <row r="433" spans="3:30" ht="12.75">
      <c r="C433" s="19"/>
      <c r="D433" s="2" t="s">
        <v>71</v>
      </c>
      <c r="F433" s="6">
        <f>H433+J433+L433</f>
        <v>5870466</v>
      </c>
      <c r="H433" s="4">
        <v>5815896</v>
      </c>
      <c r="I433" s="5"/>
      <c r="J433" s="7">
        <v>762</v>
      </c>
      <c r="K433" s="5"/>
      <c r="L433" s="4">
        <v>53808</v>
      </c>
      <c r="M433" s="5"/>
      <c r="N433" s="4">
        <v>5327800</v>
      </c>
      <c r="O433" s="5"/>
      <c r="P433" s="4">
        <v>542666</v>
      </c>
      <c r="Q433" s="5"/>
      <c r="R433" s="7">
        <v>0</v>
      </c>
      <c r="AC433" s="6">
        <f t="shared" si="27"/>
        <v>0</v>
      </c>
      <c r="AD433" s="45">
        <f t="shared" si="30"/>
        <v>0</v>
      </c>
    </row>
    <row r="434" spans="3:30" ht="12.75">
      <c r="C434" s="2" t="s">
        <v>374</v>
      </c>
      <c r="F434" s="6">
        <f>H434+J434+L434</f>
        <v>5977</v>
      </c>
      <c r="G434" s="21"/>
      <c r="H434" s="4">
        <v>5813</v>
      </c>
      <c r="I434" s="23"/>
      <c r="J434" s="7">
        <v>164</v>
      </c>
      <c r="K434" s="23"/>
      <c r="L434" s="7">
        <v>0</v>
      </c>
      <c r="M434" s="23"/>
      <c r="N434" s="4">
        <v>0</v>
      </c>
      <c r="O434" s="23"/>
      <c r="P434" s="4">
        <v>5977</v>
      </c>
      <c r="Q434" s="23"/>
      <c r="R434" s="7">
        <v>0</v>
      </c>
      <c r="AC434" s="6">
        <f>N434+P434-R434-F434</f>
        <v>0</v>
      </c>
      <c r="AD434" s="45">
        <f t="shared" si="30"/>
        <v>0</v>
      </c>
    </row>
    <row r="435" spans="3:30" ht="12.75">
      <c r="C435" s="2" t="s">
        <v>55</v>
      </c>
      <c r="F435" s="20">
        <f>H435+J435+L435</f>
        <v>-68977</v>
      </c>
      <c r="H435" s="22">
        <v>219</v>
      </c>
      <c r="I435" s="5"/>
      <c r="J435" s="22">
        <v>-73164</v>
      </c>
      <c r="K435" s="5"/>
      <c r="L435" s="22">
        <v>3968</v>
      </c>
      <c r="M435" s="5"/>
      <c r="N435" s="22">
        <v>44277</v>
      </c>
      <c r="O435" s="5"/>
      <c r="P435" s="22">
        <v>64561</v>
      </c>
      <c r="Q435" s="5"/>
      <c r="R435" s="22">
        <v>177815</v>
      </c>
      <c r="AC435" s="6">
        <f t="shared" si="27"/>
        <v>0</v>
      </c>
      <c r="AD435" s="45">
        <f t="shared" si="30"/>
        <v>0</v>
      </c>
    </row>
    <row r="436" spans="3:30" ht="12.75">
      <c r="C436" s="6"/>
      <c r="D436" s="6"/>
      <c r="E436" s="6"/>
      <c r="AC436" s="6">
        <f t="shared" si="27"/>
        <v>0</v>
      </c>
      <c r="AD436" s="45">
        <f t="shared" si="30"/>
        <v>0</v>
      </c>
    </row>
    <row r="437" spans="3:30" ht="12.75">
      <c r="C437" s="19"/>
      <c r="D437" s="19"/>
      <c r="E437" s="2" t="s">
        <v>18</v>
      </c>
      <c r="F437" s="20">
        <f>H437+J437+L437</f>
        <v>6507348</v>
      </c>
      <c r="H437" s="20">
        <f>SUM(H431:H435)</f>
        <v>6159825</v>
      </c>
      <c r="I437" s="20">
        <f aca="true" t="shared" si="34" ref="I437:R437">SUM(I431:I435)</f>
        <v>0</v>
      </c>
      <c r="J437" s="20">
        <f t="shared" si="34"/>
        <v>258139</v>
      </c>
      <c r="K437" s="20">
        <f t="shared" si="34"/>
        <v>0</v>
      </c>
      <c r="L437" s="20">
        <f t="shared" si="34"/>
        <v>89384</v>
      </c>
      <c r="M437" s="20">
        <f t="shared" si="34"/>
        <v>0</v>
      </c>
      <c r="N437" s="20">
        <f t="shared" si="34"/>
        <v>5606101</v>
      </c>
      <c r="O437" s="20">
        <f t="shared" si="34"/>
        <v>0</v>
      </c>
      <c r="P437" s="20">
        <f t="shared" si="34"/>
        <v>1079062</v>
      </c>
      <c r="Q437" s="20">
        <f t="shared" si="34"/>
        <v>0</v>
      </c>
      <c r="R437" s="20">
        <f t="shared" si="34"/>
        <v>177815</v>
      </c>
      <c r="AC437" s="6">
        <f t="shared" si="27"/>
        <v>0</v>
      </c>
      <c r="AD437" s="45">
        <f t="shared" si="30"/>
        <v>0</v>
      </c>
    </row>
    <row r="438" spans="3:30" ht="12.75">
      <c r="C438" s="6"/>
      <c r="D438" s="6"/>
      <c r="E438" s="6"/>
      <c r="AC438" s="6">
        <f t="shared" si="27"/>
        <v>0</v>
      </c>
      <c r="AD438" s="45">
        <f t="shared" si="30"/>
        <v>0</v>
      </c>
    </row>
    <row r="439" spans="3:30" ht="12.75">
      <c r="C439" s="19"/>
      <c r="D439" s="19"/>
      <c r="E439" s="2" t="s">
        <v>133</v>
      </c>
      <c r="F439" s="20">
        <f>H439+J439+L439</f>
        <v>34415197</v>
      </c>
      <c r="H439" s="20">
        <f>H437+H423+H411+H428</f>
        <v>29398078</v>
      </c>
      <c r="I439" s="20">
        <f aca="true" t="shared" si="35" ref="I439:R439">I437+I423+I411+I428</f>
        <v>0</v>
      </c>
      <c r="J439" s="20">
        <f t="shared" si="35"/>
        <v>1902027</v>
      </c>
      <c r="K439" s="20">
        <f t="shared" si="35"/>
        <v>0</v>
      </c>
      <c r="L439" s="20">
        <f t="shared" si="35"/>
        <v>3115092</v>
      </c>
      <c r="M439" s="20">
        <f t="shared" si="35"/>
        <v>0</v>
      </c>
      <c r="N439" s="20">
        <f t="shared" si="35"/>
        <v>26100591</v>
      </c>
      <c r="O439" s="20">
        <f t="shared" si="35"/>
        <v>0</v>
      </c>
      <c r="P439" s="20">
        <f t="shared" si="35"/>
        <v>8505992</v>
      </c>
      <c r="Q439" s="20">
        <f t="shared" si="35"/>
        <v>0</v>
      </c>
      <c r="R439" s="20">
        <f t="shared" si="35"/>
        <v>191386</v>
      </c>
      <c r="AC439" s="6">
        <f t="shared" si="27"/>
        <v>0</v>
      </c>
      <c r="AD439" s="45">
        <f t="shared" si="30"/>
        <v>0</v>
      </c>
    </row>
    <row r="440" spans="3:30" ht="12.75">
      <c r="C440" s="6"/>
      <c r="D440" s="6"/>
      <c r="E440" s="6"/>
      <c r="AC440" s="6">
        <f aca="true" t="shared" si="36" ref="AC440:AC525">N440+P440-R440-F440</f>
        <v>0</v>
      </c>
      <c r="AD440" s="45">
        <f t="shared" si="30"/>
        <v>0</v>
      </c>
    </row>
    <row r="441" spans="1:30" ht="12.75">
      <c r="A441" s="18" t="s">
        <v>134</v>
      </c>
      <c r="B441" s="18"/>
      <c r="C441" s="19"/>
      <c r="D441" s="19"/>
      <c r="E441" s="19"/>
      <c r="AC441" s="6">
        <f t="shared" si="36"/>
        <v>0</v>
      </c>
      <c r="AD441" s="45">
        <f t="shared" si="30"/>
        <v>0</v>
      </c>
    </row>
    <row r="442" spans="3:30" ht="12.75">
      <c r="C442" s="6"/>
      <c r="D442" s="6"/>
      <c r="E442" s="6"/>
      <c r="AC442" s="6">
        <f t="shared" si="36"/>
        <v>0</v>
      </c>
      <c r="AD442" s="45">
        <f t="shared" si="30"/>
        <v>0</v>
      </c>
    </row>
    <row r="443" spans="2:30" ht="12.75">
      <c r="B443" s="2" t="s">
        <v>10</v>
      </c>
      <c r="C443" s="19"/>
      <c r="D443" s="19"/>
      <c r="E443" s="19"/>
      <c r="F443" s="20">
        <f>H443+J443+L443</f>
        <v>7730967</v>
      </c>
      <c r="H443" s="22">
        <v>5874083</v>
      </c>
      <c r="I443" s="5"/>
      <c r="J443" s="22">
        <v>1077172</v>
      </c>
      <c r="K443" s="5"/>
      <c r="L443" s="22">
        <v>779712</v>
      </c>
      <c r="M443" s="5"/>
      <c r="N443" s="22">
        <v>5551320</v>
      </c>
      <c r="O443" s="5"/>
      <c r="P443" s="22">
        <v>2179647</v>
      </c>
      <c r="Q443" s="5"/>
      <c r="R443" s="22">
        <v>0</v>
      </c>
      <c r="AC443" s="6">
        <f t="shared" si="36"/>
        <v>0</v>
      </c>
      <c r="AD443" s="45">
        <f t="shared" si="30"/>
        <v>0</v>
      </c>
    </row>
    <row r="444" spans="3:30" ht="12.75">
      <c r="C444" s="6"/>
      <c r="D444" s="6"/>
      <c r="E444" s="6"/>
      <c r="F444" s="3"/>
      <c r="H444" s="3"/>
      <c r="J444" s="3"/>
      <c r="L444" s="3"/>
      <c r="N444" s="3"/>
      <c r="P444" s="3"/>
      <c r="R444" s="3"/>
      <c r="AC444" s="6">
        <f t="shared" si="36"/>
        <v>0</v>
      </c>
      <c r="AD444" s="45">
        <f t="shared" si="30"/>
        <v>0</v>
      </c>
    </row>
    <row r="445" spans="1:30" ht="12.75">
      <c r="A445" s="19"/>
      <c r="B445" s="2" t="s">
        <v>11</v>
      </c>
      <c r="C445" s="19"/>
      <c r="D445" s="19"/>
      <c r="E445" s="19"/>
      <c r="F445" s="20">
        <f>H445+J445+L445</f>
        <v>1713284</v>
      </c>
      <c r="H445" s="22">
        <v>218308</v>
      </c>
      <c r="I445" s="5"/>
      <c r="J445" s="22">
        <v>37522</v>
      </c>
      <c r="K445" s="5"/>
      <c r="L445" s="22">
        <v>1457454</v>
      </c>
      <c r="M445" s="5"/>
      <c r="N445" s="22">
        <v>920902</v>
      </c>
      <c r="O445" s="5"/>
      <c r="P445" s="22">
        <v>792382</v>
      </c>
      <c r="Q445" s="5"/>
      <c r="R445" s="22">
        <v>0</v>
      </c>
      <c r="AC445" s="6">
        <f t="shared" si="36"/>
        <v>0</v>
      </c>
      <c r="AD445" s="45">
        <f t="shared" si="30"/>
        <v>0</v>
      </c>
    </row>
    <row r="446" spans="1:30" ht="12.75">
      <c r="A446" s="19"/>
      <c r="B446" s="2"/>
      <c r="C446" s="19"/>
      <c r="D446" s="19"/>
      <c r="E446" s="19"/>
      <c r="F446" s="3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AC446" s="6">
        <f t="shared" si="36"/>
        <v>0</v>
      </c>
      <c r="AD446" s="45">
        <f t="shared" si="30"/>
        <v>0</v>
      </c>
    </row>
    <row r="447" spans="1:30" ht="12.75">
      <c r="A447" s="19"/>
      <c r="B447" s="2" t="s">
        <v>12</v>
      </c>
      <c r="C447" s="19"/>
      <c r="D447" s="19"/>
      <c r="E447" s="19"/>
      <c r="F447" s="20">
        <f>H447+J447+L447</f>
        <v>76494</v>
      </c>
      <c r="H447" s="22">
        <v>16068</v>
      </c>
      <c r="I447" s="5"/>
      <c r="J447" s="22">
        <v>0</v>
      </c>
      <c r="K447" s="5"/>
      <c r="L447" s="22">
        <v>60426</v>
      </c>
      <c r="M447" s="5"/>
      <c r="N447" s="22">
        <v>28393</v>
      </c>
      <c r="O447" s="5"/>
      <c r="P447" s="22">
        <v>48101</v>
      </c>
      <c r="Q447" s="5"/>
      <c r="R447" s="22">
        <v>0</v>
      </c>
      <c r="AC447" s="6">
        <f t="shared" si="36"/>
        <v>0</v>
      </c>
      <c r="AD447" s="45">
        <f t="shared" si="30"/>
        <v>0</v>
      </c>
    </row>
    <row r="448" spans="1:30" ht="12.75">
      <c r="A448" s="19"/>
      <c r="B448" s="2"/>
      <c r="C448" s="19"/>
      <c r="D448" s="19"/>
      <c r="E448" s="19"/>
      <c r="F448" s="3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AD448" s="45">
        <f t="shared" si="30"/>
        <v>0</v>
      </c>
    </row>
    <row r="449" spans="2:30" ht="12.75">
      <c r="B449" s="2" t="s">
        <v>14</v>
      </c>
      <c r="C449" s="19"/>
      <c r="D449" s="19"/>
      <c r="E449" s="19"/>
      <c r="AC449" s="6">
        <f>N449+P449-R449-F449</f>
        <v>0</v>
      </c>
      <c r="AD449" s="45">
        <f t="shared" si="30"/>
        <v>0</v>
      </c>
    </row>
    <row r="450" spans="3:30" ht="12.75">
      <c r="C450" s="2" t="s">
        <v>112</v>
      </c>
      <c r="F450" s="20">
        <f>H450+J450+L450</f>
        <v>2780</v>
      </c>
      <c r="G450" s="21"/>
      <c r="H450" s="22">
        <v>0</v>
      </c>
      <c r="I450" s="23"/>
      <c r="J450" s="24">
        <v>2780</v>
      </c>
      <c r="K450" s="23"/>
      <c r="L450" s="24">
        <v>0</v>
      </c>
      <c r="M450" s="23"/>
      <c r="N450" s="22">
        <v>0</v>
      </c>
      <c r="O450" s="23"/>
      <c r="P450" s="22">
        <v>9035</v>
      </c>
      <c r="Q450" s="23"/>
      <c r="R450" s="24">
        <v>6255</v>
      </c>
      <c r="AC450" s="6">
        <f>N450+P450-R450-F450</f>
        <v>0</v>
      </c>
      <c r="AD450" s="45">
        <f t="shared" si="30"/>
        <v>0</v>
      </c>
    </row>
    <row r="451" spans="3:30" ht="12.75">
      <c r="C451" s="6"/>
      <c r="D451" s="6"/>
      <c r="E451" s="6"/>
      <c r="AC451" s="6">
        <f>N451+P451-R451-F451</f>
        <v>0</v>
      </c>
      <c r="AD451" s="45">
        <f t="shared" si="30"/>
        <v>0</v>
      </c>
    </row>
    <row r="452" spans="3:30" ht="12.75">
      <c r="C452" s="19"/>
      <c r="D452" s="19"/>
      <c r="E452" s="2" t="s">
        <v>18</v>
      </c>
      <c r="F452" s="20">
        <f>H452+J452+L452</f>
        <v>2780</v>
      </c>
      <c r="H452" s="20">
        <f>SUM(H450:H450)</f>
        <v>0</v>
      </c>
      <c r="J452" s="20">
        <f>SUM(J450:J450)</f>
        <v>2780</v>
      </c>
      <c r="L452" s="20">
        <f>SUM(L450:L450)</f>
        <v>0</v>
      </c>
      <c r="N452" s="20">
        <f>SUM(N450:N450)</f>
        <v>0</v>
      </c>
      <c r="P452" s="20">
        <f>SUM(P450:P450)</f>
        <v>9035</v>
      </c>
      <c r="R452" s="20">
        <f>SUM(R450:R450)</f>
        <v>6255</v>
      </c>
      <c r="AC452" s="6">
        <f>N452+P452-R452-F452</f>
        <v>0</v>
      </c>
      <c r="AD452" s="45">
        <f t="shared" si="30"/>
        <v>0</v>
      </c>
    </row>
    <row r="453" spans="1:30" ht="12.75">
      <c r="A453" s="19"/>
      <c r="B453" s="2"/>
      <c r="C453" s="19"/>
      <c r="D453" s="19"/>
      <c r="E453" s="19"/>
      <c r="F453" s="3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AD453" s="45">
        <f t="shared" si="30"/>
        <v>0</v>
      </c>
    </row>
    <row r="454" spans="1:30" ht="12.75">
      <c r="A454" s="19"/>
      <c r="B454" s="2"/>
      <c r="C454" s="19"/>
      <c r="D454" s="19"/>
      <c r="E454" s="19"/>
      <c r="F454" s="3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AC454" s="6">
        <f t="shared" si="36"/>
        <v>0</v>
      </c>
      <c r="AD454" s="45">
        <f t="shared" si="30"/>
        <v>0</v>
      </c>
    </row>
    <row r="455" spans="3:30" ht="12.75">
      <c r="C455" s="19"/>
      <c r="D455" s="19"/>
      <c r="E455" s="2" t="s">
        <v>135</v>
      </c>
      <c r="F455" s="20">
        <f>H455+J455+L455</f>
        <v>9523525</v>
      </c>
      <c r="H455" s="20">
        <f>SUM(H443:H447)+H452</f>
        <v>6108459</v>
      </c>
      <c r="J455" s="20">
        <f>SUM(J443:J447)+J452</f>
        <v>1117474</v>
      </c>
      <c r="L455" s="20">
        <f>SUM(L443:L447)+L452</f>
        <v>2297592</v>
      </c>
      <c r="N455" s="20">
        <f>SUM(N443:N447)+N452</f>
        <v>6500615</v>
      </c>
      <c r="P455" s="20">
        <f>SUM(P443:P447)+P452</f>
        <v>3029165</v>
      </c>
      <c r="R455" s="20">
        <f>SUM(R443:R447)+R452</f>
        <v>6255</v>
      </c>
      <c r="AC455" s="6">
        <f t="shared" si="36"/>
        <v>0</v>
      </c>
      <c r="AD455" s="45">
        <f t="shared" si="30"/>
        <v>0</v>
      </c>
    </row>
    <row r="456" spans="3:30" ht="12.75">
      <c r="C456" s="6"/>
      <c r="D456" s="6"/>
      <c r="E456" s="6"/>
      <c r="AC456" s="6">
        <f t="shared" si="36"/>
        <v>0</v>
      </c>
      <c r="AD456" s="45">
        <f t="shared" si="30"/>
        <v>0</v>
      </c>
    </row>
    <row r="457" spans="1:30" ht="12.75">
      <c r="A457" s="18" t="s">
        <v>136</v>
      </c>
      <c r="B457" s="18"/>
      <c r="C457" s="19"/>
      <c r="D457" s="19"/>
      <c r="E457" s="19"/>
      <c r="AC457" s="6">
        <f t="shared" si="36"/>
        <v>0</v>
      </c>
      <c r="AD457" s="45">
        <f aca="true" t="shared" si="37" ref="AD457:AD520">+N457+P457-R457-F457</f>
        <v>0</v>
      </c>
    </row>
    <row r="458" spans="2:30" ht="12.75">
      <c r="B458" s="1" t="s">
        <v>137</v>
      </c>
      <c r="C458" s="6"/>
      <c r="D458" s="6"/>
      <c r="E458" s="6"/>
      <c r="AC458" s="6">
        <f t="shared" si="36"/>
        <v>0</v>
      </c>
      <c r="AD458" s="45">
        <f t="shared" si="37"/>
        <v>0</v>
      </c>
    </row>
    <row r="459" spans="3:30" ht="12.75">
      <c r="C459" s="6"/>
      <c r="D459" s="6"/>
      <c r="E459" s="6"/>
      <c r="AC459" s="6">
        <f t="shared" si="36"/>
        <v>0</v>
      </c>
      <c r="AD459" s="45">
        <f t="shared" si="37"/>
        <v>0</v>
      </c>
    </row>
    <row r="460" spans="2:30" ht="12.75">
      <c r="B460" s="2" t="s">
        <v>10</v>
      </c>
      <c r="C460" s="6"/>
      <c r="D460" s="6"/>
      <c r="E460" s="6"/>
      <c r="AC460" s="6">
        <f t="shared" si="36"/>
        <v>0</v>
      </c>
      <c r="AD460" s="45">
        <f t="shared" si="37"/>
        <v>0</v>
      </c>
    </row>
    <row r="461" spans="3:30" ht="12.75">
      <c r="C461" s="2" t="s">
        <v>377</v>
      </c>
      <c r="E461" s="6"/>
      <c r="F461" s="3">
        <f>H461+J461+L461</f>
        <v>6865859</v>
      </c>
      <c r="H461" s="5">
        <v>6745995</v>
      </c>
      <c r="I461" s="5"/>
      <c r="J461" s="5">
        <v>92008</v>
      </c>
      <c r="K461" s="5"/>
      <c r="L461" s="5">
        <v>27856</v>
      </c>
      <c r="M461" s="5"/>
      <c r="N461" s="5">
        <v>5635191</v>
      </c>
      <c r="O461" s="5"/>
      <c r="P461" s="5">
        <v>1230668</v>
      </c>
      <c r="Q461" s="5"/>
      <c r="R461" s="5">
        <v>0</v>
      </c>
      <c r="AC461" s="6">
        <f t="shared" si="36"/>
        <v>0</v>
      </c>
      <c r="AD461" s="45">
        <f t="shared" si="37"/>
        <v>0</v>
      </c>
    </row>
    <row r="462" spans="3:30" ht="12.75">
      <c r="C462" s="2" t="s">
        <v>375</v>
      </c>
      <c r="E462" s="6"/>
      <c r="F462" s="3">
        <f>H462+J462+L462</f>
        <v>1932878</v>
      </c>
      <c r="H462" s="5">
        <v>1925542</v>
      </c>
      <c r="I462" s="5"/>
      <c r="J462" s="5">
        <v>7336</v>
      </c>
      <c r="K462" s="5"/>
      <c r="L462" s="5">
        <v>0</v>
      </c>
      <c r="M462" s="5"/>
      <c r="N462" s="5">
        <v>1549549</v>
      </c>
      <c r="O462" s="5"/>
      <c r="P462" s="5">
        <v>383329</v>
      </c>
      <c r="Q462" s="5"/>
      <c r="R462" s="5">
        <v>0</v>
      </c>
      <c r="AC462" s="6">
        <f t="shared" si="36"/>
        <v>0</v>
      </c>
      <c r="AD462" s="45">
        <f t="shared" si="37"/>
        <v>0</v>
      </c>
    </row>
    <row r="463" spans="2:30" ht="12.75">
      <c r="B463" s="2" t="s">
        <v>132</v>
      </c>
      <c r="C463" s="2" t="s">
        <v>376</v>
      </c>
      <c r="E463" s="19"/>
      <c r="F463" s="20">
        <f>H463+J463+L463</f>
        <v>1087209</v>
      </c>
      <c r="H463" s="22">
        <v>1054084</v>
      </c>
      <c r="I463" s="5"/>
      <c r="J463" s="22">
        <v>30340</v>
      </c>
      <c r="K463" s="5"/>
      <c r="L463" s="22">
        <v>2785</v>
      </c>
      <c r="M463" s="5"/>
      <c r="N463" s="22">
        <v>892759</v>
      </c>
      <c r="O463" s="5"/>
      <c r="P463" s="22">
        <v>221106</v>
      </c>
      <c r="Q463" s="5"/>
      <c r="R463" s="22">
        <v>26656</v>
      </c>
      <c r="AC463" s="6">
        <f t="shared" si="36"/>
        <v>0</v>
      </c>
      <c r="AD463" s="45">
        <f t="shared" si="37"/>
        <v>0</v>
      </c>
    </row>
    <row r="464" spans="3:30" ht="12.75">
      <c r="C464" s="6"/>
      <c r="D464" s="6"/>
      <c r="E464" s="6"/>
      <c r="AC464" s="6">
        <f t="shared" si="36"/>
        <v>0</v>
      </c>
      <c r="AD464" s="45">
        <f t="shared" si="37"/>
        <v>0</v>
      </c>
    </row>
    <row r="465" spans="3:30" ht="12.75">
      <c r="C465" s="19"/>
      <c r="D465" s="19"/>
      <c r="E465" s="2" t="s">
        <v>18</v>
      </c>
      <c r="F465" s="20">
        <f>H465+J465+L465</f>
        <v>9885946</v>
      </c>
      <c r="H465" s="20">
        <f>SUM(H461:H463)</f>
        <v>9725621</v>
      </c>
      <c r="J465" s="20">
        <f>SUM(J461:J463)</f>
        <v>129684</v>
      </c>
      <c r="L465" s="20">
        <f>SUM(L461:L463)</f>
        <v>30641</v>
      </c>
      <c r="N465" s="20">
        <f>SUM(N461:N463)</f>
        <v>8077499</v>
      </c>
      <c r="P465" s="20">
        <f>SUM(P461:P463)</f>
        <v>1835103</v>
      </c>
      <c r="R465" s="20">
        <f>SUM(R461:R463)</f>
        <v>26656</v>
      </c>
      <c r="AC465" s="6">
        <f t="shared" si="36"/>
        <v>0</v>
      </c>
      <c r="AD465" s="45">
        <f t="shared" si="37"/>
        <v>0</v>
      </c>
    </row>
    <row r="466" spans="3:30" ht="12.75">
      <c r="C466" s="6"/>
      <c r="D466" s="6"/>
      <c r="E466" s="6"/>
      <c r="AC466" s="6">
        <f t="shared" si="36"/>
        <v>0</v>
      </c>
      <c r="AD466" s="45">
        <f t="shared" si="37"/>
        <v>0</v>
      </c>
    </row>
    <row r="467" spans="2:30" ht="12.75">
      <c r="B467" s="2" t="s">
        <v>11</v>
      </c>
      <c r="C467" s="6"/>
      <c r="D467" s="6"/>
      <c r="E467" s="6"/>
      <c r="AC467" s="6">
        <f t="shared" si="36"/>
        <v>0</v>
      </c>
      <c r="AD467" s="45">
        <f t="shared" si="37"/>
        <v>0</v>
      </c>
    </row>
    <row r="468" spans="3:30" ht="12.75">
      <c r="C468" s="2" t="s">
        <v>377</v>
      </c>
      <c r="E468" s="6"/>
      <c r="F468" s="3">
        <f>H468+J468+L468</f>
        <v>4047202</v>
      </c>
      <c r="H468" s="5">
        <v>723598</v>
      </c>
      <c r="I468" s="5"/>
      <c r="J468" s="5">
        <v>-14696</v>
      </c>
      <c r="K468" s="5"/>
      <c r="L468" s="5">
        <v>3338300</v>
      </c>
      <c r="M468" s="5"/>
      <c r="N468" s="5">
        <v>2254905</v>
      </c>
      <c r="O468" s="5"/>
      <c r="P468" s="5">
        <v>1792297</v>
      </c>
      <c r="Q468" s="5"/>
      <c r="R468" s="5">
        <v>0</v>
      </c>
      <c r="AC468" s="6">
        <f t="shared" si="36"/>
        <v>0</v>
      </c>
      <c r="AD468" s="45">
        <f t="shared" si="37"/>
        <v>0</v>
      </c>
    </row>
    <row r="469" spans="3:30" ht="12.75">
      <c r="C469" s="2" t="s">
        <v>375</v>
      </c>
      <c r="E469" s="6"/>
      <c r="F469" s="3">
        <f>H469+J469+L469</f>
        <v>772812</v>
      </c>
      <c r="H469" s="5">
        <v>238264</v>
      </c>
      <c r="I469" s="5"/>
      <c r="J469" s="5">
        <v>4224</v>
      </c>
      <c r="K469" s="5"/>
      <c r="L469" s="5">
        <v>530324</v>
      </c>
      <c r="M469" s="5"/>
      <c r="N469" s="5">
        <v>434887</v>
      </c>
      <c r="O469" s="5"/>
      <c r="P469" s="5">
        <v>337925</v>
      </c>
      <c r="Q469" s="5"/>
      <c r="R469" s="5">
        <v>0</v>
      </c>
      <c r="AC469" s="6">
        <f t="shared" si="36"/>
        <v>0</v>
      </c>
      <c r="AD469" s="45">
        <f t="shared" si="37"/>
        <v>0</v>
      </c>
    </row>
    <row r="470" spans="3:30" ht="12.75">
      <c r="C470" s="2" t="s">
        <v>376</v>
      </c>
      <c r="E470" s="6"/>
      <c r="F470" s="20">
        <f>H470+J470+L470</f>
        <v>156551</v>
      </c>
      <c r="H470" s="22">
        <v>70396</v>
      </c>
      <c r="I470" s="5"/>
      <c r="J470" s="22">
        <v>32535</v>
      </c>
      <c r="K470" s="5"/>
      <c r="L470" s="22">
        <v>53620</v>
      </c>
      <c r="M470" s="5"/>
      <c r="N470" s="22">
        <v>89377</v>
      </c>
      <c r="O470" s="5"/>
      <c r="P470" s="22">
        <v>67174</v>
      </c>
      <c r="Q470" s="5"/>
      <c r="R470" s="22">
        <v>0</v>
      </c>
      <c r="AC470" s="6">
        <f t="shared" si="36"/>
        <v>0</v>
      </c>
      <c r="AD470" s="45">
        <f t="shared" si="37"/>
        <v>0</v>
      </c>
    </row>
    <row r="471" spans="3:30" ht="12.75">
      <c r="C471" s="6"/>
      <c r="D471" s="6"/>
      <c r="E471" s="6"/>
      <c r="AC471" s="6">
        <f t="shared" si="36"/>
        <v>0</v>
      </c>
      <c r="AD471" s="45">
        <f t="shared" si="37"/>
        <v>0</v>
      </c>
    </row>
    <row r="472" spans="3:30" ht="12.75">
      <c r="C472" s="19"/>
      <c r="D472" s="19"/>
      <c r="E472" s="2" t="s">
        <v>18</v>
      </c>
      <c r="F472" s="20">
        <f>H472+J472+L472</f>
        <v>4976565</v>
      </c>
      <c r="H472" s="20">
        <f>SUM(H467:H470)</f>
        <v>1032258</v>
      </c>
      <c r="J472" s="20">
        <f>SUM(J467:J470)</f>
        <v>22063</v>
      </c>
      <c r="L472" s="20">
        <f>SUM(L467:L470)</f>
        <v>3922244</v>
      </c>
      <c r="N472" s="20">
        <f>SUM(N467:N470)</f>
        <v>2779169</v>
      </c>
      <c r="P472" s="20">
        <f>SUM(P467:P470)</f>
        <v>2197396</v>
      </c>
      <c r="R472" s="20">
        <f>SUM(R467:R470)</f>
        <v>0</v>
      </c>
      <c r="AC472" s="6">
        <f t="shared" si="36"/>
        <v>0</v>
      </c>
      <c r="AD472" s="45">
        <f t="shared" si="37"/>
        <v>0</v>
      </c>
    </row>
    <row r="473" spans="3:30" ht="12.75">
      <c r="C473" s="6"/>
      <c r="D473" s="6"/>
      <c r="E473" s="6"/>
      <c r="AC473" s="6">
        <f t="shared" si="36"/>
        <v>0</v>
      </c>
      <c r="AD473" s="45">
        <f t="shared" si="37"/>
        <v>0</v>
      </c>
    </row>
    <row r="474" spans="2:30" ht="12.75">
      <c r="B474" s="2" t="s">
        <v>12</v>
      </c>
      <c r="C474" s="19"/>
      <c r="D474" s="19"/>
      <c r="E474" s="19"/>
      <c r="H474" s="4"/>
      <c r="I474" s="5"/>
      <c r="J474" s="4"/>
      <c r="K474" s="5"/>
      <c r="L474" s="4"/>
      <c r="M474" s="5"/>
      <c r="N474" s="4"/>
      <c r="O474" s="5"/>
      <c r="P474" s="4"/>
      <c r="Q474" s="5"/>
      <c r="R474" s="4"/>
      <c r="AC474" s="6">
        <f t="shared" si="36"/>
        <v>0</v>
      </c>
      <c r="AD474" s="45">
        <f t="shared" si="37"/>
        <v>0</v>
      </c>
    </row>
    <row r="475" spans="3:30" ht="12.75">
      <c r="C475" s="2" t="s">
        <v>13</v>
      </c>
      <c r="F475" s="20">
        <f>H475+J475+L475</f>
        <v>0</v>
      </c>
      <c r="H475" s="24">
        <v>0</v>
      </c>
      <c r="I475" s="5"/>
      <c r="J475" s="22">
        <v>0</v>
      </c>
      <c r="K475" s="5"/>
      <c r="L475" s="24">
        <v>0</v>
      </c>
      <c r="M475" s="5"/>
      <c r="N475" s="22">
        <v>0</v>
      </c>
      <c r="O475" s="5"/>
      <c r="P475" s="22">
        <v>0</v>
      </c>
      <c r="Q475" s="5"/>
      <c r="R475" s="24">
        <v>0</v>
      </c>
      <c r="AC475" s="6">
        <f t="shared" si="36"/>
        <v>0</v>
      </c>
      <c r="AD475" s="45">
        <f t="shared" si="37"/>
        <v>0</v>
      </c>
    </row>
    <row r="476" spans="3:30" ht="12.75">
      <c r="C476" s="6"/>
      <c r="D476" s="6"/>
      <c r="E476" s="6"/>
      <c r="AC476" s="6">
        <f t="shared" si="36"/>
        <v>0</v>
      </c>
      <c r="AD476" s="45">
        <f t="shared" si="37"/>
        <v>0</v>
      </c>
    </row>
    <row r="477" spans="2:30" ht="12.75">
      <c r="B477" s="2" t="s">
        <v>14</v>
      </c>
      <c r="C477" s="19"/>
      <c r="D477" s="19"/>
      <c r="E477" s="19"/>
      <c r="H477" s="4"/>
      <c r="I477" s="5"/>
      <c r="J477" s="4"/>
      <c r="K477" s="5"/>
      <c r="L477" s="4"/>
      <c r="M477" s="5"/>
      <c r="N477" s="4"/>
      <c r="O477" s="5"/>
      <c r="P477" s="4"/>
      <c r="Q477" s="5"/>
      <c r="R477" s="4"/>
      <c r="AC477" s="6">
        <f t="shared" si="36"/>
        <v>0</v>
      </c>
      <c r="AD477" s="45">
        <f t="shared" si="37"/>
        <v>0</v>
      </c>
    </row>
    <row r="478" spans="3:30" ht="12.75">
      <c r="C478" s="2" t="s">
        <v>15</v>
      </c>
      <c r="F478" s="6">
        <f>H478+J478+L478</f>
        <v>1405755</v>
      </c>
      <c r="H478" s="4">
        <v>1320504</v>
      </c>
      <c r="I478" s="5"/>
      <c r="J478" s="4">
        <v>62312</v>
      </c>
      <c r="K478" s="5"/>
      <c r="L478" s="4">
        <v>22939</v>
      </c>
      <c r="M478" s="5"/>
      <c r="N478" s="4">
        <v>1063879</v>
      </c>
      <c r="O478" s="5"/>
      <c r="P478" s="4">
        <v>341876</v>
      </c>
      <c r="Q478" s="5"/>
      <c r="R478" s="7">
        <v>0</v>
      </c>
      <c r="AC478" s="6">
        <f t="shared" si="36"/>
        <v>0</v>
      </c>
      <c r="AD478" s="45">
        <f t="shared" si="37"/>
        <v>0</v>
      </c>
    </row>
    <row r="479" spans="3:30" ht="12.75">
      <c r="C479" s="2" t="s">
        <v>356</v>
      </c>
      <c r="F479" s="6">
        <f>H479+J479+L479</f>
        <v>2201010</v>
      </c>
      <c r="H479" s="4">
        <v>2006174</v>
      </c>
      <c r="I479" s="5"/>
      <c r="J479" s="4">
        <v>52800</v>
      </c>
      <c r="K479" s="5"/>
      <c r="L479" s="4">
        <v>142036</v>
      </c>
      <c r="M479" s="5"/>
      <c r="N479" s="4">
        <v>1562570</v>
      </c>
      <c r="O479" s="5"/>
      <c r="P479" s="4">
        <v>664638</v>
      </c>
      <c r="Q479" s="5"/>
      <c r="R479" s="7">
        <v>26198</v>
      </c>
      <c r="AC479" s="6">
        <f t="shared" si="36"/>
        <v>0</v>
      </c>
      <c r="AD479" s="45">
        <f t="shared" si="37"/>
        <v>0</v>
      </c>
    </row>
    <row r="480" spans="3:30" ht="12.75">
      <c r="C480" s="2" t="s">
        <v>357</v>
      </c>
      <c r="F480" s="6">
        <f>H480+J480+L480</f>
        <v>561587</v>
      </c>
      <c r="H480" s="4">
        <v>483514</v>
      </c>
      <c r="I480" s="5"/>
      <c r="J480" s="4">
        <v>21465</v>
      </c>
      <c r="K480" s="5"/>
      <c r="L480" s="4">
        <v>56608</v>
      </c>
      <c r="M480" s="5"/>
      <c r="N480" s="4">
        <v>273592</v>
      </c>
      <c r="O480" s="5"/>
      <c r="P480" s="4">
        <v>287995</v>
      </c>
      <c r="Q480" s="5"/>
      <c r="R480" s="7">
        <v>0</v>
      </c>
      <c r="AC480" s="6">
        <f t="shared" si="36"/>
        <v>0</v>
      </c>
      <c r="AD480" s="45">
        <f t="shared" si="37"/>
        <v>0</v>
      </c>
    </row>
    <row r="481" spans="3:30" ht="12.75">
      <c r="C481" s="2" t="s">
        <v>358</v>
      </c>
      <c r="F481" s="6">
        <f>H481+J481+L481</f>
        <v>111424</v>
      </c>
      <c r="H481" s="4">
        <v>13812</v>
      </c>
      <c r="I481" s="5"/>
      <c r="J481" s="4">
        <v>87916</v>
      </c>
      <c r="K481" s="5"/>
      <c r="L481" s="4">
        <v>9696</v>
      </c>
      <c r="M481" s="5"/>
      <c r="N481" s="4">
        <v>5150</v>
      </c>
      <c r="O481" s="5"/>
      <c r="P481" s="4">
        <v>106274</v>
      </c>
      <c r="Q481" s="5"/>
      <c r="R481" s="7">
        <v>0</v>
      </c>
      <c r="AC481" s="6">
        <f t="shared" si="36"/>
        <v>0</v>
      </c>
      <c r="AD481" s="45">
        <f t="shared" si="37"/>
        <v>0</v>
      </c>
    </row>
    <row r="482" spans="3:30" ht="12.75">
      <c r="C482" s="19" t="s">
        <v>27</v>
      </c>
      <c r="D482" s="19"/>
      <c r="F482" s="20">
        <f>H482+J482+L482</f>
        <v>16612</v>
      </c>
      <c r="H482" s="22">
        <v>0</v>
      </c>
      <c r="I482" s="5"/>
      <c r="J482" s="22">
        <v>0</v>
      </c>
      <c r="K482" s="5"/>
      <c r="L482" s="22">
        <v>16612</v>
      </c>
      <c r="M482" s="5"/>
      <c r="N482" s="22">
        <v>5232</v>
      </c>
      <c r="O482" s="5"/>
      <c r="P482" s="22">
        <v>11380</v>
      </c>
      <c r="Q482" s="5"/>
      <c r="R482" s="22">
        <v>0</v>
      </c>
      <c r="AC482" s="6">
        <f t="shared" si="36"/>
        <v>0</v>
      </c>
      <c r="AD482" s="45">
        <f t="shared" si="37"/>
        <v>0</v>
      </c>
    </row>
    <row r="483" spans="3:30" ht="12.75">
      <c r="C483" s="6"/>
      <c r="D483" s="6"/>
      <c r="E483" s="6"/>
      <c r="AC483" s="6">
        <f t="shared" si="36"/>
        <v>0</v>
      </c>
      <c r="AD483" s="45">
        <f t="shared" si="37"/>
        <v>0</v>
      </c>
    </row>
    <row r="484" spans="3:30" ht="12.75">
      <c r="C484" s="19"/>
      <c r="D484" s="19"/>
      <c r="E484" s="2" t="s">
        <v>18</v>
      </c>
      <c r="F484" s="20">
        <f>SUM(F478:F482)</f>
        <v>4296388</v>
      </c>
      <c r="H484" s="20">
        <f>SUM(H478:H482)</f>
        <v>3824004</v>
      </c>
      <c r="J484" s="20">
        <f>SUM(J478:J482)</f>
        <v>224493</v>
      </c>
      <c r="L484" s="20">
        <f>SUM(L478:L482)</f>
        <v>247891</v>
      </c>
      <c r="N484" s="20">
        <f>SUM(N478:N482)</f>
        <v>2910423</v>
      </c>
      <c r="P484" s="20">
        <f>SUM(P478:P482)</f>
        <v>1412163</v>
      </c>
      <c r="R484" s="20">
        <f>SUM(R478:R482)</f>
        <v>26198</v>
      </c>
      <c r="AC484" s="6">
        <f t="shared" si="36"/>
        <v>0</v>
      </c>
      <c r="AD484" s="45">
        <f t="shared" si="37"/>
        <v>0</v>
      </c>
    </row>
    <row r="485" spans="3:30" ht="12.75">
      <c r="C485" s="6"/>
      <c r="D485" s="6"/>
      <c r="E485" s="6"/>
      <c r="AC485" s="6">
        <f t="shared" si="36"/>
        <v>0</v>
      </c>
      <c r="AD485" s="45">
        <f t="shared" si="37"/>
        <v>0</v>
      </c>
    </row>
    <row r="486" spans="3:30" ht="12.75">
      <c r="C486" s="19"/>
      <c r="D486" s="19"/>
      <c r="E486" s="2" t="s">
        <v>138</v>
      </c>
      <c r="AC486" s="6">
        <f t="shared" si="36"/>
        <v>0</v>
      </c>
      <c r="AD486" s="45">
        <f t="shared" si="37"/>
        <v>0</v>
      </c>
    </row>
    <row r="487" spans="3:30" ht="12.75">
      <c r="C487" s="19"/>
      <c r="D487" s="19"/>
      <c r="E487" s="2" t="s">
        <v>139</v>
      </c>
      <c r="F487" s="20">
        <f>H487+J487+L487</f>
        <v>19158899</v>
      </c>
      <c r="H487" s="20">
        <f>H465+H472+H475+H484</f>
        <v>14581883</v>
      </c>
      <c r="J487" s="20">
        <f>J465+J472+J475+J484</f>
        <v>376240</v>
      </c>
      <c r="L487" s="20">
        <f>L465+L472+L475+L484</f>
        <v>4200776</v>
      </c>
      <c r="N487" s="20">
        <f>N465+N472+N475+N484</f>
        <v>13767091</v>
      </c>
      <c r="P487" s="20">
        <f>P465+P472+P475+P484</f>
        <v>5444662</v>
      </c>
      <c r="R487" s="20">
        <f>R465+R472+R475+R484</f>
        <v>52854</v>
      </c>
      <c r="AC487" s="6">
        <f t="shared" si="36"/>
        <v>0</v>
      </c>
      <c r="AD487" s="45">
        <f t="shared" si="37"/>
        <v>0</v>
      </c>
    </row>
    <row r="488" spans="3:30" ht="12.75">
      <c r="C488" s="6"/>
      <c r="D488" s="6"/>
      <c r="E488" s="6"/>
      <c r="AC488" s="6">
        <f t="shared" si="36"/>
        <v>0</v>
      </c>
      <c r="AD488" s="45">
        <f t="shared" si="37"/>
        <v>0</v>
      </c>
    </row>
    <row r="489" spans="1:30" ht="12.75" hidden="1">
      <c r="A489" s="18" t="s">
        <v>364</v>
      </c>
      <c r="B489" s="18"/>
      <c r="C489" s="19"/>
      <c r="D489" s="19"/>
      <c r="E489" s="19"/>
      <c r="AC489" s="6">
        <f aca="true" t="shared" si="38" ref="AC489:AC495">N489+P489-R489-F489</f>
        <v>0</v>
      </c>
      <c r="AD489" s="45">
        <f t="shared" si="37"/>
        <v>0</v>
      </c>
    </row>
    <row r="490" spans="3:30" ht="12.75" hidden="1">
      <c r="C490" s="6"/>
      <c r="D490" s="6"/>
      <c r="E490" s="6"/>
      <c r="AC490" s="6">
        <f t="shared" si="38"/>
        <v>0</v>
      </c>
      <c r="AD490" s="45">
        <f t="shared" si="37"/>
        <v>0</v>
      </c>
    </row>
    <row r="491" spans="2:30" ht="12.75" hidden="1">
      <c r="B491" s="2" t="s">
        <v>10</v>
      </c>
      <c r="C491" s="19"/>
      <c r="D491" s="19"/>
      <c r="E491" s="19"/>
      <c r="F491" s="20">
        <f>H491+J491+L491</f>
        <v>0</v>
      </c>
      <c r="H491" s="22">
        <v>0</v>
      </c>
      <c r="I491" s="5"/>
      <c r="J491" s="22">
        <v>0</v>
      </c>
      <c r="K491" s="5"/>
      <c r="L491" s="22">
        <v>0</v>
      </c>
      <c r="M491" s="5"/>
      <c r="N491" s="22">
        <v>0</v>
      </c>
      <c r="O491" s="5"/>
      <c r="P491" s="22">
        <v>0</v>
      </c>
      <c r="Q491" s="5"/>
      <c r="R491" s="22">
        <v>0</v>
      </c>
      <c r="AC491" s="6">
        <f t="shared" si="38"/>
        <v>0</v>
      </c>
      <c r="AD491" s="45">
        <f t="shared" si="37"/>
        <v>0</v>
      </c>
    </row>
    <row r="492" spans="2:30" ht="12.75" hidden="1">
      <c r="B492" s="2"/>
      <c r="C492" s="19"/>
      <c r="D492" s="19"/>
      <c r="E492" s="19"/>
      <c r="F492" s="3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AC492" s="6">
        <f t="shared" si="38"/>
        <v>0</v>
      </c>
      <c r="AD492" s="45">
        <f t="shared" si="37"/>
        <v>0</v>
      </c>
    </row>
    <row r="493" spans="3:30" ht="12.75" hidden="1">
      <c r="C493" s="19"/>
      <c r="D493" s="19"/>
      <c r="E493" s="2" t="s">
        <v>365</v>
      </c>
      <c r="F493" s="20">
        <f>SUM(F491:F492)</f>
        <v>0</v>
      </c>
      <c r="H493" s="20">
        <f>SUM(H491:H492)</f>
        <v>0</v>
      </c>
      <c r="J493" s="20">
        <f>SUM(J491:J492)</f>
        <v>0</v>
      </c>
      <c r="L493" s="20">
        <f>SUM(L491:L492)</f>
        <v>0</v>
      </c>
      <c r="N493" s="20">
        <f>SUM(N491:N492)</f>
        <v>0</v>
      </c>
      <c r="P493" s="20">
        <f>SUM(P491:P492)</f>
        <v>0</v>
      </c>
      <c r="R493" s="20">
        <f>SUM(R491:R492)</f>
        <v>0</v>
      </c>
      <c r="AC493" s="6">
        <f t="shared" si="38"/>
        <v>0</v>
      </c>
      <c r="AD493" s="45">
        <f t="shared" si="37"/>
        <v>0</v>
      </c>
    </row>
    <row r="494" spans="2:30" ht="12.75" hidden="1">
      <c r="B494" s="2"/>
      <c r="C494" s="19"/>
      <c r="D494" s="19"/>
      <c r="E494" s="19"/>
      <c r="F494" s="3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AC494" s="6">
        <f t="shared" si="38"/>
        <v>0</v>
      </c>
      <c r="AD494" s="45">
        <f t="shared" si="37"/>
        <v>0</v>
      </c>
    </row>
    <row r="495" spans="1:30" ht="12.75">
      <c r="A495" s="18" t="s">
        <v>140</v>
      </c>
      <c r="B495" s="18"/>
      <c r="C495" s="19"/>
      <c r="D495" s="19"/>
      <c r="E495" s="19"/>
      <c r="AC495" s="6">
        <f t="shared" si="38"/>
        <v>0</v>
      </c>
      <c r="AD495" s="45">
        <f t="shared" si="37"/>
        <v>0</v>
      </c>
    </row>
    <row r="496" spans="3:30" ht="12.75">
      <c r="C496" s="6"/>
      <c r="D496" s="6"/>
      <c r="E496" s="6"/>
      <c r="AC496" s="6">
        <f t="shared" si="36"/>
        <v>0</v>
      </c>
      <c r="AD496" s="45">
        <f t="shared" si="37"/>
        <v>0</v>
      </c>
    </row>
    <row r="497" spans="2:30" ht="12.75">
      <c r="B497" s="2" t="s">
        <v>11</v>
      </c>
      <c r="C497" s="19"/>
      <c r="D497" s="19"/>
      <c r="E497" s="19"/>
      <c r="F497" s="20">
        <f>H497+J497+L497</f>
        <v>135435</v>
      </c>
      <c r="H497" s="22">
        <v>0</v>
      </c>
      <c r="I497" s="5"/>
      <c r="J497" s="22">
        <v>37653</v>
      </c>
      <c r="K497" s="5"/>
      <c r="L497" s="22">
        <v>97782</v>
      </c>
      <c r="M497" s="5"/>
      <c r="N497" s="22">
        <v>106789</v>
      </c>
      <c r="O497" s="5"/>
      <c r="P497" s="22">
        <v>28646</v>
      </c>
      <c r="Q497" s="5"/>
      <c r="R497" s="22">
        <v>0</v>
      </c>
      <c r="AC497" s="6">
        <f t="shared" si="36"/>
        <v>0</v>
      </c>
      <c r="AD497" s="45">
        <f t="shared" si="37"/>
        <v>0</v>
      </c>
    </row>
    <row r="498" spans="3:30" ht="12.75">
      <c r="C498" s="6"/>
      <c r="D498" s="6"/>
      <c r="E498" s="6"/>
      <c r="AC498" s="6">
        <f t="shared" si="36"/>
        <v>0</v>
      </c>
      <c r="AD498" s="45">
        <f t="shared" si="37"/>
        <v>0</v>
      </c>
    </row>
    <row r="499" spans="2:30" ht="12.75">
      <c r="B499" s="2" t="s">
        <v>14</v>
      </c>
      <c r="C499" s="19"/>
      <c r="D499" s="19"/>
      <c r="E499" s="19"/>
      <c r="H499" s="4"/>
      <c r="I499" s="5"/>
      <c r="J499" s="4"/>
      <c r="K499" s="5"/>
      <c r="L499" s="4"/>
      <c r="M499" s="5"/>
      <c r="N499" s="4"/>
      <c r="O499" s="5"/>
      <c r="P499" s="4"/>
      <c r="Q499" s="5"/>
      <c r="R499" s="4"/>
      <c r="AC499" s="6">
        <f t="shared" si="36"/>
        <v>0</v>
      </c>
      <c r="AD499" s="45">
        <f t="shared" si="37"/>
        <v>0</v>
      </c>
    </row>
    <row r="500" spans="3:30" ht="12.75">
      <c r="C500" s="2" t="s">
        <v>112</v>
      </c>
      <c r="F500" s="6">
        <f>H500+J500+L500</f>
        <v>5928977</v>
      </c>
      <c r="H500" s="4">
        <v>4691391</v>
      </c>
      <c r="I500" s="5"/>
      <c r="J500" s="4">
        <v>1085352</v>
      </c>
      <c r="K500" s="5"/>
      <c r="L500" s="4">
        <v>152234</v>
      </c>
      <c r="M500" s="5"/>
      <c r="N500" s="4">
        <v>4323733</v>
      </c>
      <c r="O500" s="5"/>
      <c r="P500" s="4">
        <v>1755788</v>
      </c>
      <c r="Q500" s="5"/>
      <c r="R500" s="7">
        <v>150544</v>
      </c>
      <c r="AC500" s="6">
        <f t="shared" si="36"/>
        <v>0</v>
      </c>
      <c r="AD500" s="45">
        <f t="shared" si="37"/>
        <v>0</v>
      </c>
    </row>
    <row r="501" spans="3:30" ht="12.75">
      <c r="C501" s="19" t="s">
        <v>141</v>
      </c>
      <c r="D501" s="19"/>
      <c r="F501" s="20">
        <f>H501+J501+L501</f>
        <v>1090812</v>
      </c>
      <c r="H501" s="22">
        <v>1086240</v>
      </c>
      <c r="I501" s="5"/>
      <c r="J501" s="22">
        <v>2208</v>
      </c>
      <c r="K501" s="5"/>
      <c r="L501" s="22">
        <v>2364</v>
      </c>
      <c r="M501" s="5"/>
      <c r="N501" s="22">
        <v>2038281</v>
      </c>
      <c r="O501" s="5"/>
      <c r="P501" s="22">
        <v>1906498</v>
      </c>
      <c r="Q501" s="5"/>
      <c r="R501" s="22">
        <v>2853967</v>
      </c>
      <c r="AC501" s="6">
        <f t="shared" si="36"/>
        <v>0</v>
      </c>
      <c r="AD501" s="45">
        <f t="shared" si="37"/>
        <v>0</v>
      </c>
    </row>
    <row r="502" spans="3:30" ht="12.75">
      <c r="C502" s="19"/>
      <c r="D502" s="19"/>
      <c r="F502" s="3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AC502" s="6">
        <f t="shared" si="36"/>
        <v>0</v>
      </c>
      <c r="AD502" s="45">
        <f t="shared" si="37"/>
        <v>0</v>
      </c>
    </row>
    <row r="503" spans="3:30" ht="12.75">
      <c r="C503" s="19"/>
      <c r="D503" s="19"/>
      <c r="E503" s="2" t="s">
        <v>18</v>
      </c>
      <c r="F503" s="20">
        <f>SUM(F500:F501)</f>
        <v>7019789</v>
      </c>
      <c r="H503" s="20">
        <f>SUM(H500:H501)</f>
        <v>5777631</v>
      </c>
      <c r="J503" s="20">
        <f>SUM(J500:J501)</f>
        <v>1087560</v>
      </c>
      <c r="L503" s="20">
        <f>SUM(L500:L501)</f>
        <v>154598</v>
      </c>
      <c r="N503" s="20">
        <f>SUM(N500:N501)</f>
        <v>6362014</v>
      </c>
      <c r="P503" s="20">
        <f>SUM(P500:P501)</f>
        <v>3662286</v>
      </c>
      <c r="R503" s="20">
        <f>SUM(R500:R501)</f>
        <v>3004511</v>
      </c>
      <c r="AC503" s="6">
        <f t="shared" si="36"/>
        <v>0</v>
      </c>
      <c r="AD503" s="45">
        <f t="shared" si="37"/>
        <v>0</v>
      </c>
    </row>
    <row r="504" spans="3:30" ht="12.75">
      <c r="C504" s="6"/>
      <c r="D504" s="6"/>
      <c r="E504" s="6"/>
      <c r="AC504" s="6">
        <f t="shared" si="36"/>
        <v>0</v>
      </c>
      <c r="AD504" s="45">
        <f t="shared" si="37"/>
        <v>0</v>
      </c>
    </row>
    <row r="505" spans="3:30" ht="12.75">
      <c r="C505" s="19"/>
      <c r="D505" s="19"/>
      <c r="E505" s="2" t="s">
        <v>142</v>
      </c>
      <c r="F505" s="20">
        <f>H505+J505+L505</f>
        <v>7155224</v>
      </c>
      <c r="H505" s="20">
        <f>H497+H503</f>
        <v>5777631</v>
      </c>
      <c r="J505" s="20">
        <f>J497+J503</f>
        <v>1125213</v>
      </c>
      <c r="L505" s="20">
        <f>L497+L503</f>
        <v>252380</v>
      </c>
      <c r="N505" s="20">
        <f>N497+N503</f>
        <v>6468803</v>
      </c>
      <c r="P505" s="20">
        <f>P497+P503</f>
        <v>3690932</v>
      </c>
      <c r="R505" s="20">
        <f>R497+R503</f>
        <v>3004511</v>
      </c>
      <c r="AC505" s="6">
        <f t="shared" si="36"/>
        <v>0</v>
      </c>
      <c r="AD505" s="45">
        <f t="shared" si="37"/>
        <v>0</v>
      </c>
    </row>
    <row r="506" spans="3:30" ht="12.75">
      <c r="C506" s="6"/>
      <c r="D506" s="6"/>
      <c r="E506" s="6"/>
      <c r="AC506" s="6">
        <f t="shared" si="36"/>
        <v>0</v>
      </c>
      <c r="AD506" s="45">
        <f t="shared" si="37"/>
        <v>0</v>
      </c>
    </row>
    <row r="507" spans="1:30" ht="12.75">
      <c r="A507" s="18" t="s">
        <v>143</v>
      </c>
      <c r="B507" s="18"/>
      <c r="C507" s="19"/>
      <c r="D507" s="19"/>
      <c r="E507" s="19"/>
      <c r="AC507" s="6">
        <f t="shared" si="36"/>
        <v>0</v>
      </c>
      <c r="AD507" s="45">
        <f t="shared" si="37"/>
        <v>0</v>
      </c>
    </row>
    <row r="508" spans="3:30" ht="12.75">
      <c r="C508" s="6"/>
      <c r="D508" s="6"/>
      <c r="E508" s="6"/>
      <c r="AC508" s="6">
        <f t="shared" si="36"/>
        <v>0</v>
      </c>
      <c r="AD508" s="45">
        <f t="shared" si="37"/>
        <v>0</v>
      </c>
    </row>
    <row r="509" spans="2:30" ht="12.75">
      <c r="B509" s="2" t="s">
        <v>10</v>
      </c>
      <c r="C509" s="19"/>
      <c r="D509" s="19"/>
      <c r="E509" s="19"/>
      <c r="AC509" s="6">
        <f t="shared" si="36"/>
        <v>0</v>
      </c>
      <c r="AD509" s="45">
        <f t="shared" si="37"/>
        <v>0</v>
      </c>
    </row>
    <row r="510" spans="3:30" ht="12.75">
      <c r="C510" s="2" t="s">
        <v>144</v>
      </c>
      <c r="F510" s="6">
        <f>H510+J510+L510</f>
        <v>911677</v>
      </c>
      <c r="H510" s="7">
        <v>0</v>
      </c>
      <c r="I510" s="5"/>
      <c r="J510" s="4">
        <v>911677</v>
      </c>
      <c r="K510" s="5"/>
      <c r="L510" s="7">
        <v>0</v>
      </c>
      <c r="M510" s="5"/>
      <c r="N510" s="4">
        <v>546627</v>
      </c>
      <c r="O510" s="5"/>
      <c r="P510" s="4">
        <v>365050</v>
      </c>
      <c r="Q510" s="5"/>
      <c r="R510" s="7">
        <v>0</v>
      </c>
      <c r="AC510" s="6">
        <f t="shared" si="36"/>
        <v>0</v>
      </c>
      <c r="AD510" s="45">
        <f t="shared" si="37"/>
        <v>0</v>
      </c>
    </row>
    <row r="511" spans="3:30" ht="12.75">
      <c r="C511" s="2" t="s">
        <v>145</v>
      </c>
      <c r="F511" s="6">
        <f>H511+J511+L511</f>
        <v>3702204</v>
      </c>
      <c r="H511" s="7">
        <v>1279514</v>
      </c>
      <c r="I511" s="5"/>
      <c r="J511" s="4">
        <v>2422690</v>
      </c>
      <c r="K511" s="5"/>
      <c r="L511" s="7">
        <v>0</v>
      </c>
      <c r="M511" s="5"/>
      <c r="N511" s="4">
        <v>3471772</v>
      </c>
      <c r="O511" s="5"/>
      <c r="P511" s="4">
        <v>229819</v>
      </c>
      <c r="Q511" s="5"/>
      <c r="R511" s="7">
        <v>-613</v>
      </c>
      <c r="AC511" s="6">
        <f t="shared" si="36"/>
        <v>0</v>
      </c>
      <c r="AD511" s="45">
        <f t="shared" si="37"/>
        <v>0</v>
      </c>
    </row>
    <row r="512" spans="3:30" ht="12.75">
      <c r="C512" s="2" t="s">
        <v>146</v>
      </c>
      <c r="F512" s="6">
        <f>H512+J512+L512</f>
        <v>1967960</v>
      </c>
      <c r="H512" s="7">
        <v>0</v>
      </c>
      <c r="I512" s="5"/>
      <c r="J512" s="4">
        <v>1967960</v>
      </c>
      <c r="K512" s="5"/>
      <c r="L512" s="7">
        <v>0</v>
      </c>
      <c r="M512" s="5"/>
      <c r="N512" s="4">
        <v>62248</v>
      </c>
      <c r="O512" s="5"/>
      <c r="P512" s="4">
        <v>1905712</v>
      </c>
      <c r="Q512" s="5"/>
      <c r="R512" s="7">
        <v>0</v>
      </c>
      <c r="AC512" s="6">
        <f t="shared" si="36"/>
        <v>0</v>
      </c>
      <c r="AD512" s="45">
        <f t="shared" si="37"/>
        <v>0</v>
      </c>
    </row>
    <row r="513" spans="3:30" ht="12.75">
      <c r="C513" s="2" t="s">
        <v>147</v>
      </c>
      <c r="F513" s="3">
        <f>H513+J513+L513</f>
        <v>1056728</v>
      </c>
      <c r="H513" s="25">
        <v>0</v>
      </c>
      <c r="I513" s="5"/>
      <c r="J513" s="5">
        <v>1056728</v>
      </c>
      <c r="K513" s="5"/>
      <c r="L513" s="25">
        <v>0</v>
      </c>
      <c r="M513" s="5"/>
      <c r="N513" s="25">
        <v>0</v>
      </c>
      <c r="O513" s="5"/>
      <c r="P513" s="5">
        <v>1056728</v>
      </c>
      <c r="Q513" s="5"/>
      <c r="R513" s="25">
        <v>0</v>
      </c>
      <c r="AC513" s="6">
        <f>N513+P513-R513-F513</f>
        <v>0</v>
      </c>
      <c r="AD513" s="45">
        <f t="shared" si="37"/>
        <v>0</v>
      </c>
    </row>
    <row r="514" spans="3:30" ht="12.75">
      <c r="C514" s="2" t="s">
        <v>55</v>
      </c>
      <c r="F514" s="20">
        <f>H514+J514+L514</f>
        <v>-2191</v>
      </c>
      <c r="H514" s="24">
        <v>0</v>
      </c>
      <c r="I514" s="5"/>
      <c r="J514" s="22">
        <v>-2191</v>
      </c>
      <c r="K514" s="5"/>
      <c r="L514" s="24">
        <v>0</v>
      </c>
      <c r="M514" s="5"/>
      <c r="N514" s="24">
        <v>-1457</v>
      </c>
      <c r="O514" s="5"/>
      <c r="P514" s="22">
        <v>-734</v>
      </c>
      <c r="Q514" s="5"/>
      <c r="R514" s="24">
        <v>0</v>
      </c>
      <c r="AC514" s="6">
        <f t="shared" si="36"/>
        <v>0</v>
      </c>
      <c r="AD514" s="45">
        <f t="shared" si="37"/>
        <v>0</v>
      </c>
    </row>
    <row r="515" spans="3:30" ht="12.75">
      <c r="C515" s="6"/>
      <c r="D515" s="6"/>
      <c r="E515" s="6"/>
      <c r="AC515" s="6">
        <f t="shared" si="36"/>
        <v>0</v>
      </c>
      <c r="AD515" s="45">
        <f t="shared" si="37"/>
        <v>0</v>
      </c>
    </row>
    <row r="516" spans="1:30" s="32" customFormat="1" ht="12.75">
      <c r="A516" s="29"/>
      <c r="B516" s="29"/>
      <c r="C516" s="30"/>
      <c r="D516" s="30"/>
      <c r="E516" s="31" t="s">
        <v>148</v>
      </c>
      <c r="F516" s="20">
        <f>H516+J516+L516</f>
        <v>7636378</v>
      </c>
      <c r="G516" s="3"/>
      <c r="H516" s="20">
        <f>SUM(H510:H514)</f>
        <v>1279514</v>
      </c>
      <c r="I516" s="3"/>
      <c r="J516" s="20">
        <f>SUM(J510:J514)</f>
        <v>6356864</v>
      </c>
      <c r="K516" s="3"/>
      <c r="L516" s="20">
        <f>SUM(L510:L514)</f>
        <v>0</v>
      </c>
      <c r="M516" s="3"/>
      <c r="N516" s="20">
        <f>SUM(N510:N514)</f>
        <v>4079190</v>
      </c>
      <c r="O516" s="3"/>
      <c r="P516" s="20">
        <f>SUM(P510:P514)</f>
        <v>3556575</v>
      </c>
      <c r="Q516" s="3"/>
      <c r="R516" s="20">
        <f>SUM(R510:R514)</f>
        <v>-613</v>
      </c>
      <c r="AC516" s="6">
        <f t="shared" si="36"/>
        <v>0</v>
      </c>
      <c r="AD516" s="45">
        <f t="shared" si="37"/>
        <v>0</v>
      </c>
    </row>
    <row r="517" spans="3:30" ht="12.75">
      <c r="C517" s="19"/>
      <c r="D517" s="19"/>
      <c r="E517" s="19"/>
      <c r="AC517" s="6">
        <f t="shared" si="36"/>
        <v>0</v>
      </c>
      <c r="AD517" s="45">
        <f t="shared" si="37"/>
        <v>0</v>
      </c>
    </row>
    <row r="518" spans="1:30" ht="12.75">
      <c r="A518" s="18" t="s">
        <v>149</v>
      </c>
      <c r="B518" s="18"/>
      <c r="C518" s="6"/>
      <c r="D518" s="6"/>
      <c r="E518" s="6"/>
      <c r="AC518" s="6">
        <f t="shared" si="36"/>
        <v>0</v>
      </c>
      <c r="AD518" s="45">
        <f t="shared" si="37"/>
        <v>0</v>
      </c>
    </row>
    <row r="519" spans="1:30" ht="12.75">
      <c r="A519" s="18"/>
      <c r="B519" s="18"/>
      <c r="C519" s="6"/>
      <c r="D519" s="6"/>
      <c r="E519" s="6"/>
      <c r="AC519" s="6">
        <f t="shared" si="36"/>
        <v>0</v>
      </c>
      <c r="AD519" s="45">
        <f t="shared" si="37"/>
        <v>0</v>
      </c>
    </row>
    <row r="520" spans="2:30" ht="12.75">
      <c r="B520" s="2" t="s">
        <v>10</v>
      </c>
      <c r="C520" s="19"/>
      <c r="D520" s="19"/>
      <c r="E520" s="19"/>
      <c r="AC520" s="6">
        <f t="shared" si="36"/>
        <v>0</v>
      </c>
      <c r="AD520" s="45">
        <f t="shared" si="37"/>
        <v>0</v>
      </c>
    </row>
    <row r="521" spans="3:30" ht="12.75">
      <c r="C521" s="2" t="s">
        <v>150</v>
      </c>
      <c r="F521" s="6">
        <f>H521+J521+L521</f>
        <v>15088115</v>
      </c>
      <c r="G521" s="21"/>
      <c r="H521" s="7">
        <v>0</v>
      </c>
      <c r="I521" s="23"/>
      <c r="J521" s="4">
        <v>14867059</v>
      </c>
      <c r="K521" s="23"/>
      <c r="L521" s="4">
        <v>221056</v>
      </c>
      <c r="M521" s="23"/>
      <c r="N521" s="4">
        <v>6727113</v>
      </c>
      <c r="O521" s="23"/>
      <c r="P521" s="4">
        <v>8767203</v>
      </c>
      <c r="Q521" s="23"/>
      <c r="R521" s="7">
        <v>406201</v>
      </c>
      <c r="AC521" s="6">
        <f t="shared" si="36"/>
        <v>0</v>
      </c>
      <c r="AD521" s="45">
        <f aca="true" t="shared" si="39" ref="AD521:AD584">+N521+P521-R521-F521</f>
        <v>0</v>
      </c>
    </row>
    <row r="522" spans="3:30" ht="12.75">
      <c r="C522" s="2" t="s">
        <v>55</v>
      </c>
      <c r="F522" s="20">
        <f>H522+J522+L522</f>
        <v>7934586</v>
      </c>
      <c r="H522" s="22">
        <v>0</v>
      </c>
      <c r="I522" s="5"/>
      <c r="J522" s="22">
        <v>7866377</v>
      </c>
      <c r="K522" s="5"/>
      <c r="L522" s="22">
        <v>68209</v>
      </c>
      <c r="M522" s="5"/>
      <c r="N522" s="22">
        <v>4211012</v>
      </c>
      <c r="O522" s="5"/>
      <c r="P522" s="22">
        <v>4901326</v>
      </c>
      <c r="Q522" s="5"/>
      <c r="R522" s="22">
        <v>1177752</v>
      </c>
      <c r="AC522" s="6">
        <f t="shared" si="36"/>
        <v>0</v>
      </c>
      <c r="AD522" s="45">
        <f t="shared" si="39"/>
        <v>0</v>
      </c>
    </row>
    <row r="523" spans="3:30" ht="12.75">
      <c r="C523" s="6"/>
      <c r="D523" s="6"/>
      <c r="E523" s="6"/>
      <c r="AC523" s="6">
        <f t="shared" si="36"/>
        <v>0</v>
      </c>
      <c r="AD523" s="45">
        <f t="shared" si="39"/>
        <v>0</v>
      </c>
    </row>
    <row r="524" spans="3:30" ht="12.75">
      <c r="C524" s="19"/>
      <c r="D524" s="19"/>
      <c r="E524" s="2" t="s">
        <v>151</v>
      </c>
      <c r="F524" s="20">
        <f>H524+J524+L524</f>
        <v>23022701</v>
      </c>
      <c r="H524" s="20">
        <f>SUM(H521:H523)</f>
        <v>0</v>
      </c>
      <c r="J524" s="20">
        <f>SUM(J521:J522)</f>
        <v>22733436</v>
      </c>
      <c r="L524" s="20">
        <f>SUM(L521:L522)</f>
        <v>289265</v>
      </c>
      <c r="N524" s="20">
        <f>SUM(N521:N522)</f>
        <v>10938125</v>
      </c>
      <c r="P524" s="20">
        <f>SUM(P521:P522)</f>
        <v>13668529</v>
      </c>
      <c r="R524" s="20">
        <f>SUM(R521:R522)</f>
        <v>1583953</v>
      </c>
      <c r="AC524" s="6">
        <f t="shared" si="36"/>
        <v>0</v>
      </c>
      <c r="AD524" s="45">
        <f t="shared" si="39"/>
        <v>0</v>
      </c>
    </row>
    <row r="525" spans="3:30" ht="12.75">
      <c r="C525" s="6"/>
      <c r="D525" s="6"/>
      <c r="E525" s="6"/>
      <c r="AC525" s="6">
        <f t="shared" si="36"/>
        <v>0</v>
      </c>
      <c r="AD525" s="45">
        <f t="shared" si="39"/>
        <v>0</v>
      </c>
    </row>
    <row r="526" spans="1:30" ht="12.75">
      <c r="A526" s="18" t="s">
        <v>152</v>
      </c>
      <c r="B526" s="18"/>
      <c r="C526" s="6"/>
      <c r="D526" s="6"/>
      <c r="E526" s="6"/>
      <c r="AC526" s="6">
        <f aca="true" t="shared" si="40" ref="AC526:AC593">N526+P526-R526-F526</f>
        <v>0</v>
      </c>
      <c r="AD526" s="45">
        <f t="shared" si="39"/>
        <v>0</v>
      </c>
    </row>
    <row r="527" spans="3:30" ht="12.75">
      <c r="C527" s="19"/>
      <c r="D527" s="19"/>
      <c r="E527" s="19"/>
      <c r="AC527" s="6">
        <f t="shared" si="40"/>
        <v>0</v>
      </c>
      <c r="AD527" s="45">
        <f t="shared" si="39"/>
        <v>0</v>
      </c>
    </row>
    <row r="528" spans="2:30" ht="12.75">
      <c r="B528" s="2" t="s">
        <v>10</v>
      </c>
      <c r="C528" s="19"/>
      <c r="D528" s="19"/>
      <c r="E528" s="19"/>
      <c r="AC528" s="6">
        <f t="shared" si="40"/>
        <v>0</v>
      </c>
      <c r="AD528" s="45">
        <f t="shared" si="39"/>
        <v>0</v>
      </c>
    </row>
    <row r="529" spans="3:30" ht="12.75">
      <c r="C529" s="2" t="s">
        <v>153</v>
      </c>
      <c r="F529" s="6">
        <f aca="true" t="shared" si="41" ref="F529:F536">H529+J529+L529</f>
        <v>451363</v>
      </c>
      <c r="H529" s="4">
        <v>446080</v>
      </c>
      <c r="I529" s="5"/>
      <c r="J529" s="4">
        <v>4126</v>
      </c>
      <c r="K529" s="5"/>
      <c r="L529" s="7">
        <v>1157</v>
      </c>
      <c r="M529" s="5"/>
      <c r="N529" s="4">
        <v>321336</v>
      </c>
      <c r="O529" s="5"/>
      <c r="P529" s="4">
        <v>130027</v>
      </c>
      <c r="Q529" s="5"/>
      <c r="R529" s="7">
        <v>0</v>
      </c>
      <c r="AC529" s="6">
        <f t="shared" si="40"/>
        <v>0</v>
      </c>
      <c r="AD529" s="45">
        <f t="shared" si="39"/>
        <v>0</v>
      </c>
    </row>
    <row r="530" spans="3:30" ht="12.75">
      <c r="C530" s="2" t="s">
        <v>347</v>
      </c>
      <c r="H530" s="6" t="s">
        <v>132</v>
      </c>
      <c r="AC530" s="6">
        <f t="shared" si="40"/>
        <v>0</v>
      </c>
      <c r="AD530" s="45">
        <f t="shared" si="39"/>
        <v>0</v>
      </c>
    </row>
    <row r="531" spans="4:30" ht="12.75">
      <c r="D531" s="2" t="s">
        <v>411</v>
      </c>
      <c r="F531" s="6">
        <f>H531+J531+L531</f>
        <v>22950</v>
      </c>
      <c r="H531" s="4">
        <v>22950</v>
      </c>
      <c r="I531" s="5"/>
      <c r="J531" s="4">
        <v>0</v>
      </c>
      <c r="K531" s="5"/>
      <c r="L531" s="7">
        <v>0</v>
      </c>
      <c r="M531" s="5"/>
      <c r="N531" s="4">
        <v>0</v>
      </c>
      <c r="O531" s="5"/>
      <c r="P531" s="4">
        <v>22950</v>
      </c>
      <c r="Q531" s="5"/>
      <c r="R531" s="7">
        <v>0</v>
      </c>
      <c r="AC531" s="6">
        <f t="shared" si="40"/>
        <v>0</v>
      </c>
      <c r="AD531" s="45">
        <f t="shared" si="39"/>
        <v>0</v>
      </c>
    </row>
    <row r="532" spans="3:30" ht="12.75">
      <c r="C532" s="2" t="s">
        <v>154</v>
      </c>
      <c r="F532" s="6">
        <f t="shared" si="41"/>
        <v>0</v>
      </c>
      <c r="H532" s="4">
        <v>0</v>
      </c>
      <c r="I532" s="5"/>
      <c r="J532" s="4">
        <v>0</v>
      </c>
      <c r="K532" s="5"/>
      <c r="L532" s="7">
        <v>0</v>
      </c>
      <c r="M532" s="5"/>
      <c r="N532" s="4">
        <v>0</v>
      </c>
      <c r="O532" s="5"/>
      <c r="P532" s="4">
        <v>0</v>
      </c>
      <c r="Q532" s="5"/>
      <c r="R532" s="7">
        <v>0</v>
      </c>
      <c r="AC532" s="6">
        <f t="shared" si="40"/>
        <v>0</v>
      </c>
      <c r="AD532" s="45">
        <f t="shared" si="39"/>
        <v>0</v>
      </c>
    </row>
    <row r="533" spans="3:30" ht="12.75">
      <c r="C533" s="2" t="s">
        <v>25</v>
      </c>
      <c r="F533" s="6">
        <f t="shared" si="41"/>
        <v>676249</v>
      </c>
      <c r="H533" s="4">
        <v>477319</v>
      </c>
      <c r="I533" s="5"/>
      <c r="J533" s="4">
        <v>142951</v>
      </c>
      <c r="K533" s="5"/>
      <c r="L533" s="4">
        <v>55979</v>
      </c>
      <c r="M533" s="5"/>
      <c r="N533" s="4">
        <v>254639</v>
      </c>
      <c r="O533" s="5"/>
      <c r="P533" s="4">
        <v>435710</v>
      </c>
      <c r="Q533" s="5"/>
      <c r="R533" s="7">
        <v>14100</v>
      </c>
      <c r="AC533" s="6">
        <f t="shared" si="40"/>
        <v>0</v>
      </c>
      <c r="AD533" s="45">
        <f t="shared" si="39"/>
        <v>0</v>
      </c>
    </row>
    <row r="534" spans="3:30" ht="12.75">
      <c r="C534" s="2" t="s">
        <v>55</v>
      </c>
      <c r="F534" s="6">
        <f t="shared" si="41"/>
        <v>430728</v>
      </c>
      <c r="H534" s="4">
        <v>410186</v>
      </c>
      <c r="I534" s="5"/>
      <c r="J534" s="7">
        <v>20542</v>
      </c>
      <c r="K534" s="5"/>
      <c r="L534" s="4">
        <v>0</v>
      </c>
      <c r="M534" s="5"/>
      <c r="N534" s="7">
        <v>0</v>
      </c>
      <c r="O534" s="5"/>
      <c r="P534" s="4">
        <v>430728</v>
      </c>
      <c r="Q534" s="5"/>
      <c r="R534" s="7">
        <v>0</v>
      </c>
      <c r="AC534" s="6">
        <f t="shared" si="40"/>
        <v>0</v>
      </c>
      <c r="AD534" s="45">
        <f t="shared" si="39"/>
        <v>0</v>
      </c>
    </row>
    <row r="535" spans="3:30" ht="12.75">
      <c r="C535" s="2" t="s">
        <v>155</v>
      </c>
      <c r="F535" s="6">
        <f t="shared" si="41"/>
        <v>-1299588</v>
      </c>
      <c r="H535" s="4">
        <v>554209</v>
      </c>
      <c r="I535" s="5"/>
      <c r="J535" s="4">
        <v>-1941960</v>
      </c>
      <c r="K535" s="5"/>
      <c r="L535" s="4">
        <v>88163</v>
      </c>
      <c r="M535" s="5"/>
      <c r="N535" s="4">
        <v>-1273299</v>
      </c>
      <c r="O535" s="5"/>
      <c r="P535" s="7">
        <v>-26289</v>
      </c>
      <c r="Q535" s="5"/>
      <c r="R535" s="7">
        <v>0</v>
      </c>
      <c r="AC535" s="6">
        <f t="shared" si="40"/>
        <v>0</v>
      </c>
      <c r="AD535" s="45">
        <f t="shared" si="39"/>
        <v>0</v>
      </c>
    </row>
    <row r="536" spans="3:30" ht="12.75">
      <c r="C536" s="2" t="s">
        <v>156</v>
      </c>
      <c r="F536" s="20">
        <f t="shared" si="41"/>
        <v>0</v>
      </c>
      <c r="H536" s="22">
        <v>-44477000</v>
      </c>
      <c r="I536" s="5"/>
      <c r="J536" s="22">
        <v>44477000</v>
      </c>
      <c r="K536" s="5"/>
      <c r="L536" s="22">
        <v>0</v>
      </c>
      <c r="M536" s="5"/>
      <c r="N536" s="22">
        <v>0</v>
      </c>
      <c r="O536" s="5"/>
      <c r="P536" s="22">
        <v>0</v>
      </c>
      <c r="Q536" s="5"/>
      <c r="R536" s="22">
        <v>0</v>
      </c>
      <c r="AC536" s="6">
        <f t="shared" si="40"/>
        <v>0</v>
      </c>
      <c r="AD536" s="45">
        <f t="shared" si="39"/>
        <v>0</v>
      </c>
    </row>
    <row r="537" spans="3:30" ht="12.75">
      <c r="C537" s="6"/>
      <c r="D537" s="6"/>
      <c r="E537" s="6"/>
      <c r="AC537" s="6">
        <f t="shared" si="40"/>
        <v>0</v>
      </c>
      <c r="AD537" s="45">
        <f t="shared" si="39"/>
        <v>0</v>
      </c>
    </row>
    <row r="538" spans="3:30" ht="12.75">
      <c r="C538" s="19"/>
      <c r="D538" s="19"/>
      <c r="E538" s="2" t="s">
        <v>18</v>
      </c>
      <c r="F538" s="20">
        <f>H538+J538+L538</f>
        <v>281702</v>
      </c>
      <c r="H538" s="20">
        <f>SUM(H529:H536)</f>
        <v>-42566256</v>
      </c>
      <c r="J538" s="20">
        <f>SUM(J529:J536)</f>
        <v>42702659</v>
      </c>
      <c r="L538" s="20">
        <f>SUM(L529:L536)</f>
        <v>145299</v>
      </c>
      <c r="N538" s="20">
        <f>SUM(N529:N536)</f>
        <v>-697324</v>
      </c>
      <c r="P538" s="20">
        <f>SUM(P529:P536)</f>
        <v>993126</v>
      </c>
      <c r="R538" s="20">
        <f>SUM(R529:R536)</f>
        <v>14100</v>
      </c>
      <c r="AC538" s="6">
        <f t="shared" si="40"/>
        <v>0</v>
      </c>
      <c r="AD538" s="45">
        <f t="shared" si="39"/>
        <v>0</v>
      </c>
    </row>
    <row r="539" spans="3:30" ht="12.75">
      <c r="C539" s="6"/>
      <c r="D539" s="6"/>
      <c r="E539" s="6"/>
      <c r="AC539" s="6">
        <f t="shared" si="40"/>
        <v>0</v>
      </c>
      <c r="AD539" s="45">
        <f t="shared" si="39"/>
        <v>0</v>
      </c>
    </row>
    <row r="540" spans="2:30" ht="12.75">
      <c r="B540" s="2" t="s">
        <v>11</v>
      </c>
      <c r="C540" s="19"/>
      <c r="D540" s="19"/>
      <c r="E540" s="19"/>
      <c r="AC540" s="6">
        <f t="shared" si="40"/>
        <v>0</v>
      </c>
      <c r="AD540" s="45">
        <f t="shared" si="39"/>
        <v>0</v>
      </c>
    </row>
    <row r="541" spans="3:30" ht="12.75">
      <c r="C541" s="2" t="s">
        <v>157</v>
      </c>
      <c r="AC541" s="6">
        <f t="shared" si="40"/>
        <v>0</v>
      </c>
      <c r="AD541" s="45">
        <f t="shared" si="39"/>
        <v>0</v>
      </c>
    </row>
    <row r="542" spans="3:30" ht="12.75">
      <c r="C542" s="2" t="s">
        <v>416</v>
      </c>
      <c r="E542" s="27"/>
      <c r="F542" s="6">
        <f>H542+J542+L542</f>
        <v>6155208</v>
      </c>
      <c r="H542" s="4">
        <v>370992</v>
      </c>
      <c r="I542" s="5"/>
      <c r="J542" s="4">
        <v>169758</v>
      </c>
      <c r="K542" s="5"/>
      <c r="L542" s="4">
        <v>5614458</v>
      </c>
      <c r="M542" s="5"/>
      <c r="N542" s="4">
        <v>2972465</v>
      </c>
      <c r="O542" s="5"/>
      <c r="P542" s="4">
        <v>3182743</v>
      </c>
      <c r="Q542" s="5"/>
      <c r="R542" s="4">
        <v>0</v>
      </c>
      <c r="AC542" s="6">
        <f t="shared" si="40"/>
        <v>0</v>
      </c>
      <c r="AD542" s="45">
        <f t="shared" si="39"/>
        <v>0</v>
      </c>
    </row>
    <row r="543" spans="3:30" ht="12.75">
      <c r="C543" s="2" t="s">
        <v>415</v>
      </c>
      <c r="F543" s="6">
        <f>H543+J543+L543</f>
        <v>564915</v>
      </c>
      <c r="H543" s="4">
        <v>211244</v>
      </c>
      <c r="I543" s="5"/>
      <c r="J543" s="4">
        <v>156126</v>
      </c>
      <c r="K543" s="5"/>
      <c r="L543" s="4">
        <v>197545</v>
      </c>
      <c r="M543" s="5"/>
      <c r="N543" s="4">
        <v>234588</v>
      </c>
      <c r="O543" s="5"/>
      <c r="P543" s="4">
        <v>340327</v>
      </c>
      <c r="Q543" s="5"/>
      <c r="R543" s="4">
        <v>10000</v>
      </c>
      <c r="AC543" s="6">
        <f t="shared" si="40"/>
        <v>0</v>
      </c>
      <c r="AD543" s="45">
        <f t="shared" si="39"/>
        <v>0</v>
      </c>
    </row>
    <row r="544" spans="3:30" ht="12.75">
      <c r="C544" s="2" t="s">
        <v>414</v>
      </c>
      <c r="H544" s="4"/>
      <c r="I544" s="5"/>
      <c r="J544" s="4"/>
      <c r="K544" s="5"/>
      <c r="L544" s="4"/>
      <c r="M544" s="5"/>
      <c r="N544" s="4"/>
      <c r="O544" s="5"/>
      <c r="P544" s="4"/>
      <c r="Q544" s="5"/>
      <c r="R544" s="4"/>
      <c r="AC544" s="6">
        <f t="shared" si="40"/>
        <v>0</v>
      </c>
      <c r="AD544" s="45">
        <f t="shared" si="39"/>
        <v>0</v>
      </c>
    </row>
    <row r="545" spans="3:30" ht="12.75">
      <c r="C545" s="19"/>
      <c r="D545" s="2" t="s">
        <v>348</v>
      </c>
      <c r="F545" s="6">
        <f>H545+J545+L545</f>
        <v>1322664</v>
      </c>
      <c r="H545" s="4">
        <v>162586</v>
      </c>
      <c r="I545" s="5"/>
      <c r="J545" s="4">
        <v>200928</v>
      </c>
      <c r="K545" s="5"/>
      <c r="L545" s="4">
        <v>959150</v>
      </c>
      <c r="M545" s="5"/>
      <c r="N545" s="4">
        <v>730572</v>
      </c>
      <c r="O545" s="5"/>
      <c r="P545" s="4">
        <v>592092</v>
      </c>
      <c r="Q545" s="5"/>
      <c r="R545" s="7">
        <v>0</v>
      </c>
      <c r="AC545" s="6">
        <f t="shared" si="40"/>
        <v>0</v>
      </c>
      <c r="AD545" s="45">
        <f t="shared" si="39"/>
        <v>0</v>
      </c>
    </row>
    <row r="546" spans="3:30" ht="12.75">
      <c r="C546" s="2" t="s">
        <v>413</v>
      </c>
      <c r="H546" s="4"/>
      <c r="I546" s="5"/>
      <c r="J546" s="4"/>
      <c r="K546" s="5"/>
      <c r="L546" s="4"/>
      <c r="M546" s="5"/>
      <c r="N546" s="4"/>
      <c r="O546" s="5"/>
      <c r="P546" s="4"/>
      <c r="Q546" s="5"/>
      <c r="R546" s="4"/>
      <c r="AC546" s="6">
        <f t="shared" si="40"/>
        <v>0</v>
      </c>
      <c r="AD546" s="45">
        <f t="shared" si="39"/>
        <v>0</v>
      </c>
    </row>
    <row r="547" spans="3:30" ht="12.75">
      <c r="C547" s="19"/>
      <c r="D547" s="2" t="s">
        <v>158</v>
      </c>
      <c r="F547" s="6">
        <f>H547+J547+L547</f>
        <v>338204</v>
      </c>
      <c r="H547" s="4">
        <v>224433</v>
      </c>
      <c r="I547" s="5"/>
      <c r="J547" s="4">
        <v>11451</v>
      </c>
      <c r="K547" s="5"/>
      <c r="L547" s="4">
        <v>102320</v>
      </c>
      <c r="M547" s="5"/>
      <c r="N547" s="4">
        <v>139880</v>
      </c>
      <c r="O547" s="5"/>
      <c r="P547" s="4">
        <v>198324</v>
      </c>
      <c r="Q547" s="5"/>
      <c r="R547" s="7">
        <v>0</v>
      </c>
      <c r="AC547" s="6">
        <f t="shared" si="40"/>
        <v>0</v>
      </c>
      <c r="AD547" s="45">
        <f t="shared" si="39"/>
        <v>0</v>
      </c>
    </row>
    <row r="548" spans="3:30" ht="12.75">
      <c r="C548" s="2" t="s">
        <v>412</v>
      </c>
      <c r="H548" s="4"/>
      <c r="I548" s="5"/>
      <c r="J548" s="4"/>
      <c r="K548" s="5"/>
      <c r="L548" s="4"/>
      <c r="M548" s="5"/>
      <c r="N548" s="4"/>
      <c r="O548" s="5"/>
      <c r="P548" s="4"/>
      <c r="Q548" s="5"/>
      <c r="R548" s="4"/>
      <c r="AC548" s="6">
        <f t="shared" si="40"/>
        <v>0</v>
      </c>
      <c r="AD548" s="45">
        <f t="shared" si="39"/>
        <v>0</v>
      </c>
    </row>
    <row r="549" spans="3:30" ht="12.75">
      <c r="C549" s="19"/>
      <c r="D549" s="2" t="s">
        <v>159</v>
      </c>
      <c r="H549" s="4"/>
      <c r="I549" s="5"/>
      <c r="J549" s="4"/>
      <c r="K549" s="5"/>
      <c r="L549" s="4"/>
      <c r="M549" s="5"/>
      <c r="N549" s="4"/>
      <c r="O549" s="5"/>
      <c r="P549" s="4"/>
      <c r="Q549" s="5"/>
      <c r="R549" s="4"/>
      <c r="AC549" s="6">
        <f t="shared" si="40"/>
        <v>0</v>
      </c>
      <c r="AD549" s="45">
        <f t="shared" si="39"/>
        <v>0</v>
      </c>
    </row>
    <row r="550" spans="3:30" ht="12.75">
      <c r="C550" s="19"/>
      <c r="D550" s="2" t="s">
        <v>160</v>
      </c>
      <c r="F550" s="6">
        <f aca="true" t="shared" si="42" ref="F550:F555">H550+J550+L550</f>
        <v>1085233</v>
      </c>
      <c r="H550" s="4">
        <v>215594</v>
      </c>
      <c r="I550" s="5"/>
      <c r="J550" s="4">
        <v>112369</v>
      </c>
      <c r="K550" s="5"/>
      <c r="L550" s="4">
        <v>757270</v>
      </c>
      <c r="M550" s="5"/>
      <c r="N550" s="4">
        <v>662152</v>
      </c>
      <c r="O550" s="5"/>
      <c r="P550" s="4">
        <v>423081</v>
      </c>
      <c r="Q550" s="5"/>
      <c r="R550" s="4">
        <v>0</v>
      </c>
      <c r="AC550" s="6">
        <f t="shared" si="40"/>
        <v>0</v>
      </c>
      <c r="AD550" s="45">
        <f t="shared" si="39"/>
        <v>0</v>
      </c>
    </row>
    <row r="551" spans="3:30" ht="12.75">
      <c r="C551" s="2" t="s">
        <v>417</v>
      </c>
      <c r="F551" s="6">
        <f t="shared" si="42"/>
        <v>499298</v>
      </c>
      <c r="H551" s="4">
        <v>165289</v>
      </c>
      <c r="I551" s="5"/>
      <c r="J551" s="4">
        <v>-2280</v>
      </c>
      <c r="K551" s="5"/>
      <c r="L551" s="4">
        <v>336289</v>
      </c>
      <c r="M551" s="5"/>
      <c r="N551" s="4">
        <v>283089</v>
      </c>
      <c r="O551" s="5"/>
      <c r="P551" s="4">
        <v>219312</v>
      </c>
      <c r="Q551" s="5"/>
      <c r="R551" s="7">
        <v>3103</v>
      </c>
      <c r="AC551" s="6">
        <f t="shared" si="40"/>
        <v>0</v>
      </c>
      <c r="AD551" s="45">
        <f t="shared" si="39"/>
        <v>0</v>
      </c>
    </row>
    <row r="552" spans="3:30" ht="12.75">
      <c r="C552" s="2" t="s">
        <v>418</v>
      </c>
      <c r="F552" s="6">
        <f t="shared" si="42"/>
        <v>137155</v>
      </c>
      <c r="H552" s="4">
        <v>137165</v>
      </c>
      <c r="I552" s="5"/>
      <c r="J552" s="4">
        <v>-10</v>
      </c>
      <c r="K552" s="5"/>
      <c r="L552" s="4">
        <v>0</v>
      </c>
      <c r="M552" s="5"/>
      <c r="N552" s="4">
        <v>67553</v>
      </c>
      <c r="O552" s="5"/>
      <c r="P552" s="4">
        <v>69602</v>
      </c>
      <c r="Q552" s="5"/>
      <c r="R552" s="7">
        <v>0</v>
      </c>
      <c r="AC552" s="6">
        <f t="shared" si="40"/>
        <v>0</v>
      </c>
      <c r="AD552" s="45">
        <f t="shared" si="39"/>
        <v>0</v>
      </c>
    </row>
    <row r="553" spans="3:30" ht="12.75">
      <c r="C553" s="2" t="s">
        <v>419</v>
      </c>
      <c r="F553" s="6">
        <f t="shared" si="42"/>
        <v>2717504</v>
      </c>
      <c r="H553" s="7">
        <v>225821</v>
      </c>
      <c r="I553" s="5"/>
      <c r="J553" s="4">
        <v>41170</v>
      </c>
      <c r="K553" s="5"/>
      <c r="L553" s="4">
        <v>2450513</v>
      </c>
      <c r="M553" s="5"/>
      <c r="N553" s="4">
        <v>1217748</v>
      </c>
      <c r="O553" s="5"/>
      <c r="P553" s="4">
        <v>1629885</v>
      </c>
      <c r="Q553" s="5"/>
      <c r="R553" s="4">
        <v>130129</v>
      </c>
      <c r="AC553" s="6">
        <f t="shared" si="40"/>
        <v>0</v>
      </c>
      <c r="AD553" s="45">
        <f t="shared" si="39"/>
        <v>0</v>
      </c>
    </row>
    <row r="554" spans="3:30" ht="12.75">
      <c r="C554" s="2" t="s">
        <v>420</v>
      </c>
      <c r="F554" s="6">
        <f t="shared" si="42"/>
        <v>3398702</v>
      </c>
      <c r="H554" s="7">
        <v>96975</v>
      </c>
      <c r="I554" s="5"/>
      <c r="J554" s="4">
        <v>-1343</v>
      </c>
      <c r="K554" s="5"/>
      <c r="L554" s="4">
        <v>3303070</v>
      </c>
      <c r="M554" s="5"/>
      <c r="N554" s="4">
        <v>1719755</v>
      </c>
      <c r="O554" s="5"/>
      <c r="P554" s="4">
        <v>1678947</v>
      </c>
      <c r="Q554" s="5"/>
      <c r="R554" s="4">
        <v>0</v>
      </c>
      <c r="AC554" s="6">
        <f>N554+P554-R554-F554</f>
        <v>0</v>
      </c>
      <c r="AD554" s="45">
        <f t="shared" si="39"/>
        <v>0</v>
      </c>
    </row>
    <row r="555" spans="3:30" ht="12.75">
      <c r="C555" s="2" t="s">
        <v>421</v>
      </c>
      <c r="F555" s="6">
        <f t="shared" si="42"/>
        <v>2166452</v>
      </c>
      <c r="H555" s="7">
        <v>213258</v>
      </c>
      <c r="I555" s="5"/>
      <c r="J555" s="4">
        <v>68554</v>
      </c>
      <c r="K555" s="5"/>
      <c r="L555" s="4">
        <v>1884640</v>
      </c>
      <c r="M555" s="5"/>
      <c r="N555" s="4">
        <v>1460717</v>
      </c>
      <c r="O555" s="5"/>
      <c r="P555" s="4">
        <v>705735</v>
      </c>
      <c r="Q555" s="5"/>
      <c r="R555" s="4">
        <v>0</v>
      </c>
      <c r="AC555" s="6">
        <f t="shared" si="40"/>
        <v>0</v>
      </c>
      <c r="AD555" s="45">
        <f t="shared" si="39"/>
        <v>0</v>
      </c>
    </row>
    <row r="556" spans="3:30" ht="12.75">
      <c r="C556" s="2" t="s">
        <v>422</v>
      </c>
      <c r="H556" s="4"/>
      <c r="I556" s="5"/>
      <c r="J556" s="4"/>
      <c r="K556" s="5"/>
      <c r="L556" s="4"/>
      <c r="M556" s="5"/>
      <c r="N556" s="4"/>
      <c r="O556" s="5"/>
      <c r="P556" s="4"/>
      <c r="Q556" s="5"/>
      <c r="R556" s="4"/>
      <c r="AC556" s="6">
        <f t="shared" si="40"/>
        <v>0</v>
      </c>
      <c r="AD556" s="45">
        <f t="shared" si="39"/>
        <v>0</v>
      </c>
    </row>
    <row r="557" spans="3:30" ht="12.75">
      <c r="C557" s="19"/>
      <c r="D557" s="2" t="s">
        <v>349</v>
      </c>
      <c r="F557" s="6">
        <f>H557+J557+L557</f>
        <v>0</v>
      </c>
      <c r="H557" s="4">
        <v>0</v>
      </c>
      <c r="I557" s="5"/>
      <c r="J557" s="4">
        <v>0</v>
      </c>
      <c r="K557" s="5"/>
      <c r="L557" s="4">
        <v>0</v>
      </c>
      <c r="M557" s="5"/>
      <c r="N557" s="4">
        <v>0</v>
      </c>
      <c r="O557" s="5"/>
      <c r="P557" s="4">
        <v>0</v>
      </c>
      <c r="Q557" s="5"/>
      <c r="R557" s="7">
        <v>0</v>
      </c>
      <c r="AC557" s="6">
        <f t="shared" si="40"/>
        <v>0</v>
      </c>
      <c r="AD557" s="45">
        <f t="shared" si="39"/>
        <v>0</v>
      </c>
    </row>
    <row r="558" spans="3:30" ht="12.75">
      <c r="C558" s="2" t="s">
        <v>423</v>
      </c>
      <c r="F558" s="6">
        <f>H558+J558+L558</f>
        <v>1148100</v>
      </c>
      <c r="H558" s="7">
        <v>257191</v>
      </c>
      <c r="I558" s="5"/>
      <c r="J558" s="4">
        <v>47323</v>
      </c>
      <c r="K558" s="5"/>
      <c r="L558" s="4">
        <v>843586</v>
      </c>
      <c r="M558" s="5"/>
      <c r="N558" s="4">
        <v>816140</v>
      </c>
      <c r="O558" s="5"/>
      <c r="P558" s="4">
        <v>331960</v>
      </c>
      <c r="Q558" s="5"/>
      <c r="R558" s="4">
        <v>0</v>
      </c>
      <c r="AC558" s="6">
        <f t="shared" si="40"/>
        <v>0</v>
      </c>
      <c r="AD558" s="45">
        <f t="shared" si="39"/>
        <v>0</v>
      </c>
    </row>
    <row r="559" spans="3:30" ht="12.75">
      <c r="C559" s="2" t="s">
        <v>424</v>
      </c>
      <c r="H559" s="4"/>
      <c r="I559" s="5"/>
      <c r="J559" s="4"/>
      <c r="K559" s="5"/>
      <c r="L559" s="4"/>
      <c r="M559" s="5"/>
      <c r="N559" s="4"/>
      <c r="O559" s="5"/>
      <c r="P559" s="4"/>
      <c r="Q559" s="5"/>
      <c r="R559" s="4"/>
      <c r="AC559" s="6">
        <f t="shared" si="40"/>
        <v>0</v>
      </c>
      <c r="AD559" s="45">
        <f t="shared" si="39"/>
        <v>0</v>
      </c>
    </row>
    <row r="560" spans="3:30" ht="12.75">
      <c r="C560" s="19"/>
      <c r="D560" s="2" t="s">
        <v>161</v>
      </c>
      <c r="F560" s="6">
        <f>H560+J560+L560</f>
        <v>909665</v>
      </c>
      <c r="H560" s="4">
        <v>123559</v>
      </c>
      <c r="I560" s="5"/>
      <c r="J560" s="4">
        <v>56729</v>
      </c>
      <c r="K560" s="5"/>
      <c r="L560" s="4">
        <v>729377</v>
      </c>
      <c r="M560" s="5"/>
      <c r="N560" s="4">
        <v>455716</v>
      </c>
      <c r="O560" s="5"/>
      <c r="P560" s="4">
        <v>453949</v>
      </c>
      <c r="Q560" s="5"/>
      <c r="R560" s="7">
        <v>0</v>
      </c>
      <c r="AC560" s="6">
        <f t="shared" si="40"/>
        <v>0</v>
      </c>
      <c r="AD560" s="45">
        <f t="shared" si="39"/>
        <v>0</v>
      </c>
    </row>
    <row r="561" spans="3:30" ht="12.75">
      <c r="C561" s="2" t="s">
        <v>425</v>
      </c>
      <c r="H561" s="4"/>
      <c r="I561" s="5"/>
      <c r="J561" s="4"/>
      <c r="K561" s="5"/>
      <c r="L561" s="4"/>
      <c r="M561" s="5"/>
      <c r="N561" s="4"/>
      <c r="O561" s="5"/>
      <c r="P561" s="4"/>
      <c r="Q561" s="5"/>
      <c r="R561" s="4"/>
      <c r="AC561" s="6">
        <f t="shared" si="40"/>
        <v>0</v>
      </c>
      <c r="AD561" s="45">
        <f t="shared" si="39"/>
        <v>0</v>
      </c>
    </row>
    <row r="562" spans="3:30" ht="12.75">
      <c r="C562" s="19"/>
      <c r="D562" s="2" t="s">
        <v>162</v>
      </c>
      <c r="F562" s="6">
        <f>H562+J562+L562</f>
        <v>1921549</v>
      </c>
      <c r="H562" s="4">
        <v>606</v>
      </c>
      <c r="I562" s="5"/>
      <c r="J562" s="4">
        <v>57737</v>
      </c>
      <c r="K562" s="5"/>
      <c r="L562" s="4">
        <v>1863206</v>
      </c>
      <c r="M562" s="5"/>
      <c r="N562" s="4">
        <v>864920</v>
      </c>
      <c r="O562" s="5"/>
      <c r="P562" s="4">
        <v>1056629</v>
      </c>
      <c r="Q562" s="5"/>
      <c r="R562" s="7">
        <v>0</v>
      </c>
      <c r="AC562" s="6">
        <f t="shared" si="40"/>
        <v>0</v>
      </c>
      <c r="AD562" s="45">
        <f t="shared" si="39"/>
        <v>0</v>
      </c>
    </row>
    <row r="563" spans="3:30" ht="12.75">
      <c r="C563" s="2" t="s">
        <v>426</v>
      </c>
      <c r="H563" s="4"/>
      <c r="I563" s="5"/>
      <c r="J563" s="4"/>
      <c r="K563" s="5"/>
      <c r="L563" s="4"/>
      <c r="M563" s="5"/>
      <c r="N563" s="4"/>
      <c r="O563" s="5"/>
      <c r="P563" s="4" t="s">
        <v>132</v>
      </c>
      <c r="Q563" s="5"/>
      <c r="R563" s="4"/>
      <c r="AC563" s="6">
        <f t="shared" si="40"/>
        <v>0</v>
      </c>
      <c r="AD563" s="45">
        <f t="shared" si="39"/>
        <v>0</v>
      </c>
    </row>
    <row r="564" spans="3:30" ht="12.75">
      <c r="C564" s="19"/>
      <c r="D564" s="2" t="s">
        <v>350</v>
      </c>
      <c r="F564" s="6">
        <f aca="true" t="shared" si="43" ref="F564:F573">H564+J564+L564</f>
        <v>2453557</v>
      </c>
      <c r="H564" s="4">
        <v>486499</v>
      </c>
      <c r="I564" s="5"/>
      <c r="J564" s="4">
        <v>27351</v>
      </c>
      <c r="K564" s="5"/>
      <c r="L564" s="4">
        <v>1939707</v>
      </c>
      <c r="M564" s="5"/>
      <c r="N564" s="4">
        <v>1068986</v>
      </c>
      <c r="O564" s="5"/>
      <c r="P564" s="4">
        <v>1384571</v>
      </c>
      <c r="Q564" s="5"/>
      <c r="R564" s="7">
        <v>0</v>
      </c>
      <c r="AC564" s="6">
        <f t="shared" si="40"/>
        <v>0</v>
      </c>
      <c r="AD564" s="45">
        <f t="shared" si="39"/>
        <v>0</v>
      </c>
    </row>
    <row r="565" spans="3:30" ht="12.75">
      <c r="C565" s="2" t="s">
        <v>427</v>
      </c>
      <c r="F565" s="6">
        <f>H565+J565+L565</f>
        <v>2920</v>
      </c>
      <c r="H565" s="4">
        <v>2920</v>
      </c>
      <c r="I565" s="5"/>
      <c r="J565" s="4">
        <v>0</v>
      </c>
      <c r="K565" s="5"/>
      <c r="L565" s="4">
        <v>0</v>
      </c>
      <c r="M565" s="5"/>
      <c r="N565" s="4">
        <v>2500</v>
      </c>
      <c r="O565" s="5"/>
      <c r="P565" s="4">
        <v>420</v>
      </c>
      <c r="Q565" s="5"/>
      <c r="R565" s="7">
        <v>0</v>
      </c>
      <c r="AC565" s="6">
        <f t="shared" si="40"/>
        <v>0</v>
      </c>
      <c r="AD565" s="45">
        <f t="shared" si="39"/>
        <v>0</v>
      </c>
    </row>
    <row r="566" spans="3:30" ht="12.75">
      <c r="C566" s="2" t="s">
        <v>163</v>
      </c>
      <c r="F566" s="6">
        <f t="shared" si="43"/>
        <v>503131</v>
      </c>
      <c r="H566" s="4">
        <v>0</v>
      </c>
      <c r="I566" s="5"/>
      <c r="J566" s="4">
        <v>322772</v>
      </c>
      <c r="K566" s="5"/>
      <c r="L566" s="4">
        <v>180359</v>
      </c>
      <c r="M566" s="5"/>
      <c r="N566" s="4">
        <v>372814</v>
      </c>
      <c r="O566" s="5"/>
      <c r="P566" s="4">
        <v>136617</v>
      </c>
      <c r="Q566" s="5"/>
      <c r="R566" s="7">
        <v>6300</v>
      </c>
      <c r="AC566" s="6">
        <f t="shared" si="40"/>
        <v>0</v>
      </c>
      <c r="AD566" s="45">
        <f t="shared" si="39"/>
        <v>0</v>
      </c>
    </row>
    <row r="567" spans="3:30" ht="12.75">
      <c r="C567" s="2" t="s">
        <v>351</v>
      </c>
      <c r="F567" s="6">
        <f t="shared" si="43"/>
        <v>1730580</v>
      </c>
      <c r="H567" s="4">
        <v>180596</v>
      </c>
      <c r="I567" s="5"/>
      <c r="J567" s="4">
        <v>201073</v>
      </c>
      <c r="K567" s="5"/>
      <c r="L567" s="4">
        <v>1348911</v>
      </c>
      <c r="M567" s="5"/>
      <c r="N567" s="4">
        <v>80583</v>
      </c>
      <c r="O567" s="5"/>
      <c r="P567" s="4">
        <v>1672399</v>
      </c>
      <c r="Q567" s="5"/>
      <c r="R567" s="7">
        <v>22402</v>
      </c>
      <c r="AC567" s="6">
        <f t="shared" si="40"/>
        <v>0</v>
      </c>
      <c r="AD567" s="45">
        <f t="shared" si="39"/>
        <v>0</v>
      </c>
    </row>
    <row r="568" spans="3:30" ht="12.75">
      <c r="C568" s="2" t="s">
        <v>408</v>
      </c>
      <c r="F568" s="6">
        <f>H568+J568+L568</f>
        <v>1357961</v>
      </c>
      <c r="H568" s="4">
        <v>589827</v>
      </c>
      <c r="I568" s="5"/>
      <c r="J568" s="4">
        <v>99105</v>
      </c>
      <c r="K568" s="5"/>
      <c r="L568" s="4">
        <v>669029</v>
      </c>
      <c r="M568" s="5"/>
      <c r="N568" s="4">
        <v>419288</v>
      </c>
      <c r="O568" s="5"/>
      <c r="P568" s="4">
        <v>992884</v>
      </c>
      <c r="Q568" s="5"/>
      <c r="R568" s="7">
        <v>54211</v>
      </c>
      <c r="AC568" s="6">
        <f>N568+P568-R568-F568</f>
        <v>0</v>
      </c>
      <c r="AD568" s="45">
        <f t="shared" si="39"/>
        <v>0</v>
      </c>
    </row>
    <row r="569" spans="3:30" ht="12.75">
      <c r="C569" s="2" t="s">
        <v>331</v>
      </c>
      <c r="F569" s="6">
        <f t="shared" si="43"/>
        <v>4481548</v>
      </c>
      <c r="H569" s="4">
        <v>778723</v>
      </c>
      <c r="I569" s="5"/>
      <c r="J569" s="4">
        <v>956665</v>
      </c>
      <c r="K569" s="5"/>
      <c r="L569" s="4">
        <v>2746160</v>
      </c>
      <c r="M569" s="5"/>
      <c r="N569" s="4">
        <v>2494835</v>
      </c>
      <c r="O569" s="5"/>
      <c r="P569" s="4">
        <v>2457031</v>
      </c>
      <c r="Q569" s="5"/>
      <c r="R569" s="7">
        <v>470318</v>
      </c>
      <c r="AC569" s="6">
        <f t="shared" si="40"/>
        <v>0</v>
      </c>
      <c r="AD569" s="45">
        <f t="shared" si="39"/>
        <v>0</v>
      </c>
    </row>
    <row r="570" spans="3:30" ht="12.75">
      <c r="C570" s="2" t="s">
        <v>393</v>
      </c>
      <c r="F570" s="6">
        <f>H570+J570+L570</f>
        <v>1907</v>
      </c>
      <c r="H570" s="4">
        <v>1514</v>
      </c>
      <c r="I570" s="5"/>
      <c r="J570" s="4">
        <v>393</v>
      </c>
      <c r="K570" s="5"/>
      <c r="L570" s="4">
        <v>0</v>
      </c>
      <c r="M570" s="5"/>
      <c r="N570" s="4">
        <v>0</v>
      </c>
      <c r="O570" s="5"/>
      <c r="P570" s="4">
        <v>1907</v>
      </c>
      <c r="Q570" s="5"/>
      <c r="R570" s="7">
        <v>0</v>
      </c>
      <c r="AC570" s="6">
        <f>N570+P570-R570-F570</f>
        <v>0</v>
      </c>
      <c r="AD570" s="45">
        <f t="shared" si="39"/>
        <v>0</v>
      </c>
    </row>
    <row r="571" spans="3:30" ht="12.75">
      <c r="C571" s="2" t="s">
        <v>394</v>
      </c>
      <c r="F571" s="6">
        <f>H571+J571+L571</f>
        <v>29726</v>
      </c>
      <c r="H571" s="4">
        <v>23956</v>
      </c>
      <c r="I571" s="5"/>
      <c r="J571" s="4">
        <v>5770</v>
      </c>
      <c r="K571" s="5"/>
      <c r="L571" s="4">
        <v>0</v>
      </c>
      <c r="M571" s="5"/>
      <c r="N571" s="4">
        <v>0</v>
      </c>
      <c r="O571" s="5"/>
      <c r="P571" s="4">
        <v>29726</v>
      </c>
      <c r="Q571" s="5"/>
      <c r="R571" s="7">
        <v>0</v>
      </c>
      <c r="AC571" s="6">
        <f>N571+P571-R571-F571</f>
        <v>0</v>
      </c>
      <c r="AD571" s="45">
        <f t="shared" si="39"/>
        <v>0</v>
      </c>
    </row>
    <row r="572" spans="3:30" ht="12.75">
      <c r="C572" s="2" t="s">
        <v>55</v>
      </c>
      <c r="F572" s="6">
        <f t="shared" si="43"/>
        <v>8132131</v>
      </c>
      <c r="H572" s="4">
        <v>1106642</v>
      </c>
      <c r="I572" s="5"/>
      <c r="J572" s="4">
        <v>1548892</v>
      </c>
      <c r="K572" s="5"/>
      <c r="L572" s="4">
        <v>5476597</v>
      </c>
      <c r="M572" s="5"/>
      <c r="N572" s="4">
        <v>5042917</v>
      </c>
      <c r="O572" s="5"/>
      <c r="P572" s="4">
        <v>3112371</v>
      </c>
      <c r="Q572" s="5"/>
      <c r="R572" s="7">
        <v>23157</v>
      </c>
      <c r="AC572" s="6">
        <f t="shared" si="40"/>
        <v>0</v>
      </c>
      <c r="AD572" s="45">
        <f t="shared" si="39"/>
        <v>0</v>
      </c>
    </row>
    <row r="573" spans="3:30" ht="12.75">
      <c r="C573" s="2" t="s">
        <v>155</v>
      </c>
      <c r="F573" s="20">
        <f t="shared" si="43"/>
        <v>-285621</v>
      </c>
      <c r="H573" s="22">
        <v>13082</v>
      </c>
      <c r="I573" s="5"/>
      <c r="J573" s="22">
        <v>-203315</v>
      </c>
      <c r="K573" s="5"/>
      <c r="L573" s="22">
        <v>-95388</v>
      </c>
      <c r="M573" s="5"/>
      <c r="N573" s="22">
        <v>-276287</v>
      </c>
      <c r="O573" s="5"/>
      <c r="P573" s="22">
        <v>-9334</v>
      </c>
      <c r="Q573" s="5"/>
      <c r="R573" s="22">
        <v>0</v>
      </c>
      <c r="AC573" s="6">
        <f t="shared" si="40"/>
        <v>0</v>
      </c>
      <c r="AD573" s="45">
        <f t="shared" si="39"/>
        <v>0</v>
      </c>
    </row>
    <row r="574" spans="3:30" ht="12.75">
      <c r="C574" s="6"/>
      <c r="D574" s="6"/>
      <c r="E574" s="6"/>
      <c r="AC574" s="6">
        <f t="shared" si="40"/>
        <v>0</v>
      </c>
      <c r="AD574" s="45">
        <f t="shared" si="39"/>
        <v>0</v>
      </c>
    </row>
    <row r="575" spans="3:30" ht="12.75">
      <c r="C575" s="19"/>
      <c r="D575" s="19"/>
      <c r="E575" s="2" t="s">
        <v>18</v>
      </c>
      <c r="F575" s="20">
        <f>H575+J575+L575</f>
        <v>40772489</v>
      </c>
      <c r="H575" s="20">
        <f>SUM(H542:H573)</f>
        <v>5588472</v>
      </c>
      <c r="J575" s="20">
        <f>SUM(J542:J573)</f>
        <v>3877218</v>
      </c>
      <c r="L575" s="20">
        <f>SUM(L542:L573)</f>
        <v>31306799</v>
      </c>
      <c r="N575" s="20">
        <f>SUM(N542:N573)</f>
        <v>20830931</v>
      </c>
      <c r="P575" s="20">
        <f>SUM(P542:P573)</f>
        <v>20661178</v>
      </c>
      <c r="R575" s="20">
        <f>SUM(R542:R573)</f>
        <v>719620</v>
      </c>
      <c r="AC575" s="6">
        <f t="shared" si="40"/>
        <v>0</v>
      </c>
      <c r="AD575" s="45">
        <f t="shared" si="39"/>
        <v>0</v>
      </c>
    </row>
    <row r="576" spans="3:30" ht="12.75">
      <c r="C576" s="6"/>
      <c r="D576" s="6"/>
      <c r="E576" s="6"/>
      <c r="AC576" s="6">
        <f t="shared" si="40"/>
        <v>0</v>
      </c>
      <c r="AD576" s="45">
        <f t="shared" si="39"/>
        <v>0</v>
      </c>
    </row>
    <row r="577" spans="2:30" ht="12.75">
      <c r="B577" s="2" t="s">
        <v>12</v>
      </c>
      <c r="C577" s="19"/>
      <c r="D577" s="19"/>
      <c r="E577" s="19"/>
      <c r="AC577" s="6">
        <f t="shared" si="40"/>
        <v>0</v>
      </c>
      <c r="AD577" s="45">
        <f t="shared" si="39"/>
        <v>0</v>
      </c>
    </row>
    <row r="578" spans="3:30" ht="12.75">
      <c r="C578" s="2" t="s">
        <v>164</v>
      </c>
      <c r="F578" s="6">
        <f>H578+J578+L578</f>
        <v>0</v>
      </c>
      <c r="H578" s="7">
        <v>0</v>
      </c>
      <c r="I578" s="5"/>
      <c r="J578" s="4">
        <v>0</v>
      </c>
      <c r="K578" s="5"/>
      <c r="L578" s="7">
        <v>0</v>
      </c>
      <c r="M578" s="5"/>
      <c r="N578" s="7">
        <v>0</v>
      </c>
      <c r="O578" s="5"/>
      <c r="P578" s="4">
        <v>0</v>
      </c>
      <c r="Q578" s="5"/>
      <c r="R578" s="7">
        <v>0</v>
      </c>
      <c r="AC578" s="6">
        <f t="shared" si="40"/>
        <v>0</v>
      </c>
      <c r="AD578" s="45">
        <f t="shared" si="39"/>
        <v>0</v>
      </c>
    </row>
    <row r="579" spans="3:30" ht="12.75">
      <c r="C579" s="2" t="s">
        <v>165</v>
      </c>
      <c r="F579" s="6">
        <f>H579+J579+L579</f>
        <v>0</v>
      </c>
      <c r="H579" s="4">
        <v>0</v>
      </c>
      <c r="I579" s="5"/>
      <c r="J579" s="7">
        <v>0</v>
      </c>
      <c r="K579" s="5"/>
      <c r="L579" s="7">
        <v>0</v>
      </c>
      <c r="M579" s="5"/>
      <c r="N579" s="7">
        <v>0</v>
      </c>
      <c r="O579" s="5"/>
      <c r="P579" s="4">
        <v>0</v>
      </c>
      <c r="Q579" s="5"/>
      <c r="R579" s="7">
        <v>0</v>
      </c>
      <c r="AC579" s="6">
        <f t="shared" si="40"/>
        <v>0</v>
      </c>
      <c r="AD579" s="45">
        <f t="shared" si="39"/>
        <v>0</v>
      </c>
    </row>
    <row r="580" spans="3:30" ht="12.75">
      <c r="C580" s="2" t="s">
        <v>428</v>
      </c>
      <c r="H580" s="4"/>
      <c r="I580" s="5"/>
      <c r="J580" s="4"/>
      <c r="K580" s="5"/>
      <c r="L580" s="4"/>
      <c r="M580" s="5"/>
      <c r="N580" s="4"/>
      <c r="O580" s="5"/>
      <c r="P580" s="4"/>
      <c r="Q580" s="5"/>
      <c r="R580" s="4"/>
      <c r="AC580" s="6">
        <f t="shared" si="40"/>
        <v>0</v>
      </c>
      <c r="AD580" s="45">
        <f t="shared" si="39"/>
        <v>0</v>
      </c>
    </row>
    <row r="581" spans="3:30" ht="12.75">
      <c r="C581" s="19"/>
      <c r="D581" s="2" t="s">
        <v>352</v>
      </c>
      <c r="F581" s="6">
        <f>H581+J581+L581</f>
        <v>10262</v>
      </c>
      <c r="H581" s="4">
        <v>0</v>
      </c>
      <c r="I581" s="5"/>
      <c r="J581" s="4">
        <v>1642</v>
      </c>
      <c r="K581" s="5"/>
      <c r="L581" s="4">
        <v>8620</v>
      </c>
      <c r="M581" s="5"/>
      <c r="N581" s="4">
        <v>8920</v>
      </c>
      <c r="O581" s="5"/>
      <c r="P581" s="4">
        <v>1342</v>
      </c>
      <c r="Q581" s="5"/>
      <c r="R581" s="7">
        <v>0</v>
      </c>
      <c r="AC581" s="6">
        <f t="shared" si="40"/>
        <v>0</v>
      </c>
      <c r="AD581" s="45">
        <f t="shared" si="39"/>
        <v>0</v>
      </c>
    </row>
    <row r="582" spans="3:30" ht="12.75">
      <c r="C582" s="2" t="s">
        <v>55</v>
      </c>
      <c r="F582" s="6">
        <f>H582+J582+L582</f>
        <v>17627524</v>
      </c>
      <c r="H582" s="4">
        <v>2084950</v>
      </c>
      <c r="I582" s="5"/>
      <c r="J582" s="7">
        <v>2105522</v>
      </c>
      <c r="K582" s="5"/>
      <c r="L582" s="7">
        <v>13437052</v>
      </c>
      <c r="M582" s="5"/>
      <c r="N582" s="7">
        <v>3231217</v>
      </c>
      <c r="O582" s="5"/>
      <c r="P582" s="4">
        <v>14396307</v>
      </c>
      <c r="Q582" s="5"/>
      <c r="R582" s="7">
        <v>0</v>
      </c>
      <c r="AC582" s="6">
        <f t="shared" si="40"/>
        <v>0</v>
      </c>
      <c r="AD582" s="45">
        <f t="shared" si="39"/>
        <v>0</v>
      </c>
    </row>
    <row r="583" spans="3:30" ht="12.75">
      <c r="C583" s="2" t="s">
        <v>155</v>
      </c>
      <c r="F583" s="20">
        <f>H583+J583+L583</f>
        <v>33822</v>
      </c>
      <c r="H583" s="22">
        <v>5020</v>
      </c>
      <c r="I583" s="5"/>
      <c r="J583" s="22">
        <v>19307</v>
      </c>
      <c r="K583" s="5"/>
      <c r="L583" s="22">
        <v>9495</v>
      </c>
      <c r="M583" s="5"/>
      <c r="N583" s="22">
        <v>34101</v>
      </c>
      <c r="O583" s="5"/>
      <c r="P583" s="22">
        <v>-279</v>
      </c>
      <c r="Q583" s="5"/>
      <c r="R583" s="22">
        <v>0</v>
      </c>
      <c r="AC583" s="6">
        <f t="shared" si="40"/>
        <v>0</v>
      </c>
      <c r="AD583" s="45">
        <f t="shared" si="39"/>
        <v>0</v>
      </c>
    </row>
    <row r="584" spans="3:30" ht="12.75">
      <c r="C584" s="6"/>
      <c r="D584" s="6"/>
      <c r="E584" s="6"/>
      <c r="AC584" s="6">
        <f t="shared" si="40"/>
        <v>0</v>
      </c>
      <c r="AD584" s="45">
        <f t="shared" si="39"/>
        <v>0</v>
      </c>
    </row>
    <row r="585" spans="3:30" ht="12.75">
      <c r="C585" s="19"/>
      <c r="D585" s="19"/>
      <c r="E585" s="2" t="s">
        <v>18</v>
      </c>
      <c r="F585" s="20">
        <f>H585+J585+L585</f>
        <v>17671608</v>
      </c>
      <c r="H585" s="20">
        <f>SUM(H578:H583)</f>
        <v>2089970</v>
      </c>
      <c r="J585" s="20">
        <f>SUM(J578:J583)</f>
        <v>2126471</v>
      </c>
      <c r="L585" s="20">
        <f>SUM(L578:L583)</f>
        <v>13455167</v>
      </c>
      <c r="N585" s="20">
        <f>SUM(N578:N583)</f>
        <v>3274238</v>
      </c>
      <c r="P585" s="20">
        <f>SUM(P578:P583)</f>
        <v>14397370</v>
      </c>
      <c r="R585" s="20">
        <f>SUM(R578:R583)</f>
        <v>0</v>
      </c>
      <c r="AC585" s="6">
        <f t="shared" si="40"/>
        <v>0</v>
      </c>
      <c r="AD585" s="45">
        <f aca="true" t="shared" si="44" ref="AD585:AD648">+N585+P585-R585-F585</f>
        <v>0</v>
      </c>
    </row>
    <row r="586" spans="3:30" ht="12.75">
      <c r="C586" s="6"/>
      <c r="D586" s="6"/>
      <c r="E586" s="6"/>
      <c r="AC586" s="6">
        <f t="shared" si="40"/>
        <v>0</v>
      </c>
      <c r="AD586" s="45">
        <f t="shared" si="44"/>
        <v>0</v>
      </c>
    </row>
    <row r="587" spans="2:30" ht="12.75">
      <c r="B587" s="2" t="s">
        <v>14</v>
      </c>
      <c r="C587" s="19"/>
      <c r="D587" s="19"/>
      <c r="E587" s="19"/>
      <c r="AC587" s="6">
        <f t="shared" si="40"/>
        <v>0</v>
      </c>
      <c r="AD587" s="45">
        <f t="shared" si="44"/>
        <v>0</v>
      </c>
    </row>
    <row r="588" spans="3:30" ht="12.75">
      <c r="C588" s="2" t="s">
        <v>429</v>
      </c>
      <c r="H588" s="4"/>
      <c r="I588" s="5"/>
      <c r="J588" s="4"/>
      <c r="K588" s="5"/>
      <c r="L588" s="4"/>
      <c r="M588" s="5"/>
      <c r="N588" s="4"/>
      <c r="O588" s="5"/>
      <c r="P588" s="4"/>
      <c r="Q588" s="5"/>
      <c r="R588" s="4"/>
      <c r="AC588" s="6">
        <f t="shared" si="40"/>
        <v>0</v>
      </c>
      <c r="AD588" s="45">
        <f t="shared" si="44"/>
        <v>0</v>
      </c>
    </row>
    <row r="589" spans="3:30" ht="12.75" customHeight="1">
      <c r="C589" s="19"/>
      <c r="D589" s="2" t="s">
        <v>166</v>
      </c>
      <c r="F589" s="6">
        <f>H589+J589+L589</f>
        <v>5101133</v>
      </c>
      <c r="H589" s="4">
        <v>5049169</v>
      </c>
      <c r="I589" s="5"/>
      <c r="J589" s="4">
        <v>41028</v>
      </c>
      <c r="K589" s="5"/>
      <c r="L589" s="4">
        <v>10936</v>
      </c>
      <c r="M589" s="5"/>
      <c r="N589" s="4">
        <v>3792877</v>
      </c>
      <c r="O589" s="5"/>
      <c r="P589" s="4">
        <v>1308256</v>
      </c>
      <c r="Q589" s="5"/>
      <c r="R589" s="7">
        <v>0</v>
      </c>
      <c r="AC589" s="6">
        <f t="shared" si="40"/>
        <v>0</v>
      </c>
      <c r="AD589" s="45">
        <f t="shared" si="44"/>
        <v>0</v>
      </c>
    </row>
    <row r="590" spans="3:30" ht="12.75" customHeight="1">
      <c r="C590" s="19" t="s">
        <v>167</v>
      </c>
      <c r="D590" s="19"/>
      <c r="F590" s="6">
        <f aca="true" t="shared" si="45" ref="F590:F598">H590+J590+L590</f>
        <v>0</v>
      </c>
      <c r="H590" s="4">
        <v>0</v>
      </c>
      <c r="I590" s="5"/>
      <c r="J590" s="4">
        <v>0</v>
      </c>
      <c r="K590" s="5"/>
      <c r="L590" s="4">
        <v>0</v>
      </c>
      <c r="M590" s="5"/>
      <c r="N590" s="4">
        <v>0</v>
      </c>
      <c r="O590" s="5"/>
      <c r="P590" s="4">
        <v>0</v>
      </c>
      <c r="Q590" s="5"/>
      <c r="R590" s="7">
        <v>0</v>
      </c>
      <c r="AC590" s="6">
        <f t="shared" si="40"/>
        <v>0</v>
      </c>
      <c r="AD590" s="45">
        <f t="shared" si="44"/>
        <v>0</v>
      </c>
    </row>
    <row r="591" spans="3:30" ht="12.75">
      <c r="C591" s="2" t="s">
        <v>168</v>
      </c>
      <c r="F591" s="6">
        <f t="shared" si="45"/>
        <v>1189114</v>
      </c>
      <c r="H591" s="4">
        <v>1198157</v>
      </c>
      <c r="I591" s="5"/>
      <c r="J591" s="7">
        <v>-9414</v>
      </c>
      <c r="K591" s="5"/>
      <c r="L591" s="7">
        <v>371</v>
      </c>
      <c r="M591" s="5"/>
      <c r="N591" s="4">
        <v>856003</v>
      </c>
      <c r="O591" s="5"/>
      <c r="P591" s="4">
        <v>501972</v>
      </c>
      <c r="Q591" s="5"/>
      <c r="R591" s="7">
        <v>168861</v>
      </c>
      <c r="AC591" s="6">
        <f t="shared" si="40"/>
        <v>0</v>
      </c>
      <c r="AD591" s="45">
        <f t="shared" si="44"/>
        <v>0</v>
      </c>
    </row>
    <row r="592" spans="3:30" ht="12.75">
      <c r="C592" s="2" t="s">
        <v>169</v>
      </c>
      <c r="F592" s="6">
        <f t="shared" si="45"/>
        <v>4288745</v>
      </c>
      <c r="H592" s="4">
        <v>4204002</v>
      </c>
      <c r="I592" s="5"/>
      <c r="J592" s="4">
        <v>22850</v>
      </c>
      <c r="K592" s="5"/>
      <c r="L592" s="4">
        <v>61893</v>
      </c>
      <c r="M592" s="5"/>
      <c r="N592" s="4">
        <v>3091299</v>
      </c>
      <c r="O592" s="5"/>
      <c r="P592" s="4">
        <v>1197446</v>
      </c>
      <c r="Q592" s="5"/>
      <c r="R592" s="7">
        <v>0</v>
      </c>
      <c r="AC592" s="6">
        <f t="shared" si="40"/>
        <v>0</v>
      </c>
      <c r="AD592" s="45">
        <f t="shared" si="44"/>
        <v>0</v>
      </c>
    </row>
    <row r="593" spans="3:30" ht="12.75">
      <c r="C593" s="2" t="s">
        <v>344</v>
      </c>
      <c r="F593" s="6">
        <f t="shared" si="45"/>
        <v>4546002</v>
      </c>
      <c r="H593" s="4">
        <v>4377005</v>
      </c>
      <c r="I593" s="5"/>
      <c r="J593" s="4">
        <v>87190</v>
      </c>
      <c r="K593" s="5"/>
      <c r="L593" s="4">
        <v>81807</v>
      </c>
      <c r="M593" s="5"/>
      <c r="N593" s="4">
        <v>2757979</v>
      </c>
      <c r="O593" s="5"/>
      <c r="P593" s="4">
        <v>1788023</v>
      </c>
      <c r="Q593" s="5"/>
      <c r="R593" s="4">
        <v>0</v>
      </c>
      <c r="AC593" s="6">
        <f t="shared" si="40"/>
        <v>0</v>
      </c>
      <c r="AD593" s="45">
        <f t="shared" si="44"/>
        <v>0</v>
      </c>
    </row>
    <row r="594" spans="3:30" ht="12.75">
      <c r="C594" s="2" t="s">
        <v>170</v>
      </c>
      <c r="F594" s="6">
        <f t="shared" si="45"/>
        <v>24749819</v>
      </c>
      <c r="H594" s="4">
        <v>24064281</v>
      </c>
      <c r="I594" s="5"/>
      <c r="J594" s="4">
        <v>432236</v>
      </c>
      <c r="K594" s="5"/>
      <c r="L594" s="4">
        <v>253302</v>
      </c>
      <c r="M594" s="5"/>
      <c r="N594" s="4">
        <v>10185246</v>
      </c>
      <c r="O594" s="5"/>
      <c r="P594" s="4">
        <v>14656215</v>
      </c>
      <c r="Q594" s="5"/>
      <c r="R594" s="7">
        <v>91642</v>
      </c>
      <c r="AC594" s="6">
        <f aca="true" t="shared" si="46" ref="AC594:AC658">N594+P594-R594-F594</f>
        <v>0</v>
      </c>
      <c r="AD594" s="45">
        <f t="shared" si="44"/>
        <v>0</v>
      </c>
    </row>
    <row r="595" spans="3:30" ht="12.75">
      <c r="C595" s="2" t="s">
        <v>55</v>
      </c>
      <c r="F595" s="6">
        <f t="shared" si="45"/>
        <v>1430489</v>
      </c>
      <c r="H595" s="4">
        <v>424232</v>
      </c>
      <c r="I595" s="5"/>
      <c r="J595" s="4">
        <v>881098</v>
      </c>
      <c r="K595" s="5"/>
      <c r="L595" s="4">
        <v>125159</v>
      </c>
      <c r="M595" s="5"/>
      <c r="N595" s="4">
        <v>0</v>
      </c>
      <c r="O595" s="5"/>
      <c r="P595" s="4">
        <v>1430489</v>
      </c>
      <c r="Q595" s="5"/>
      <c r="R595" s="7">
        <v>0</v>
      </c>
      <c r="AC595" s="6">
        <f t="shared" si="46"/>
        <v>0</v>
      </c>
      <c r="AD595" s="45">
        <f t="shared" si="44"/>
        <v>0</v>
      </c>
    </row>
    <row r="596" spans="3:30" ht="12.75">
      <c r="C596" s="2" t="s">
        <v>155</v>
      </c>
      <c r="F596" s="6">
        <f t="shared" si="45"/>
        <v>198985</v>
      </c>
      <c r="H596" s="4">
        <v>8071</v>
      </c>
      <c r="I596" s="5"/>
      <c r="J596" s="4">
        <v>169002</v>
      </c>
      <c r="K596" s="5"/>
      <c r="L596" s="7">
        <v>21912</v>
      </c>
      <c r="M596" s="5"/>
      <c r="N596" s="4">
        <v>290205</v>
      </c>
      <c r="O596" s="5"/>
      <c r="P596" s="7">
        <v>-91220</v>
      </c>
      <c r="Q596" s="5"/>
      <c r="R596" s="7">
        <v>0</v>
      </c>
      <c r="AC596" s="6">
        <f t="shared" si="46"/>
        <v>0</v>
      </c>
      <c r="AD596" s="45">
        <f t="shared" si="44"/>
        <v>0</v>
      </c>
    </row>
    <row r="597" spans="3:30" ht="12.75">
      <c r="C597" s="2" t="s">
        <v>156</v>
      </c>
      <c r="F597" s="3">
        <f>H597+J597+L597</f>
        <v>0</v>
      </c>
      <c r="H597" s="5">
        <v>-5025000</v>
      </c>
      <c r="I597" s="5"/>
      <c r="J597" s="5">
        <v>5025000</v>
      </c>
      <c r="K597" s="5"/>
      <c r="L597" s="5">
        <v>0</v>
      </c>
      <c r="M597" s="5"/>
      <c r="N597" s="5">
        <v>0</v>
      </c>
      <c r="O597" s="5"/>
      <c r="P597" s="5">
        <v>0</v>
      </c>
      <c r="Q597" s="5"/>
      <c r="R597" s="5">
        <v>0</v>
      </c>
      <c r="AC597" s="6">
        <f>N597+P597-R597-F597</f>
        <v>0</v>
      </c>
      <c r="AD597" s="45">
        <f t="shared" si="44"/>
        <v>0</v>
      </c>
    </row>
    <row r="598" spans="3:30" ht="12.75">
      <c r="C598" s="2" t="s">
        <v>387</v>
      </c>
      <c r="F598" s="20">
        <f t="shared" si="45"/>
        <v>0</v>
      </c>
      <c r="H598" s="22">
        <v>0</v>
      </c>
      <c r="I598" s="5"/>
      <c r="J598" s="22">
        <v>0</v>
      </c>
      <c r="K598" s="5"/>
      <c r="L598" s="22">
        <v>0</v>
      </c>
      <c r="M598" s="5"/>
      <c r="N598" s="22">
        <v>0</v>
      </c>
      <c r="O598" s="5"/>
      <c r="P598" s="22">
        <v>0</v>
      </c>
      <c r="Q598" s="5"/>
      <c r="R598" s="22">
        <v>0</v>
      </c>
      <c r="AC598" s="6">
        <f t="shared" si="46"/>
        <v>0</v>
      </c>
      <c r="AD598" s="45">
        <f t="shared" si="44"/>
        <v>0</v>
      </c>
    </row>
    <row r="599" spans="3:30" ht="12.75">
      <c r="C599" s="6"/>
      <c r="D599" s="6"/>
      <c r="E599" s="6"/>
      <c r="AC599" s="6">
        <f t="shared" si="46"/>
        <v>0</v>
      </c>
      <c r="AD599" s="45">
        <f t="shared" si="44"/>
        <v>0</v>
      </c>
    </row>
    <row r="600" spans="3:30" ht="12.75">
      <c r="C600" s="2" t="s">
        <v>2</v>
      </c>
      <c r="F600" s="20">
        <f>H600+J600+L600</f>
        <v>41504287</v>
      </c>
      <c r="H600" s="20">
        <f>SUM(H588:H598)</f>
        <v>34299917</v>
      </c>
      <c r="J600" s="20">
        <f>SUM(J588:J598)</f>
        <v>6648990</v>
      </c>
      <c r="L600" s="20">
        <f>SUM(L588:L598)</f>
        <v>555380</v>
      </c>
      <c r="N600" s="20">
        <f>SUM(N588:N598)</f>
        <v>20973609</v>
      </c>
      <c r="P600" s="20">
        <f>SUM(P588:P598)</f>
        <v>20791181</v>
      </c>
      <c r="R600" s="20">
        <f>SUM(R588:R598)</f>
        <v>260503</v>
      </c>
      <c r="AC600" s="6">
        <f t="shared" si="46"/>
        <v>0</v>
      </c>
      <c r="AD600" s="45">
        <f t="shared" si="44"/>
        <v>0</v>
      </c>
    </row>
    <row r="601" spans="3:30" ht="12.75">
      <c r="C601" s="6"/>
      <c r="D601" s="6"/>
      <c r="E601" s="6"/>
      <c r="AC601" s="6">
        <f t="shared" si="46"/>
        <v>0</v>
      </c>
      <c r="AD601" s="45">
        <f t="shared" si="44"/>
        <v>0</v>
      </c>
    </row>
    <row r="602" spans="3:30" ht="12.75">
      <c r="C602" s="19"/>
      <c r="D602" s="19"/>
      <c r="E602" s="2" t="s">
        <v>171</v>
      </c>
      <c r="F602" s="20">
        <f>H602+J602+L602</f>
        <v>100230086</v>
      </c>
      <c r="H602" s="20">
        <f aca="true" t="shared" si="47" ref="H602:R602">H600+H585+H575+H538</f>
        <v>-587897</v>
      </c>
      <c r="I602" s="3">
        <f t="shared" si="47"/>
        <v>0</v>
      </c>
      <c r="J602" s="20">
        <f t="shared" si="47"/>
        <v>55355338</v>
      </c>
      <c r="K602" s="3">
        <f t="shared" si="47"/>
        <v>0</v>
      </c>
      <c r="L602" s="20">
        <f t="shared" si="47"/>
        <v>45462645</v>
      </c>
      <c r="M602" s="3">
        <f t="shared" si="47"/>
        <v>0</v>
      </c>
      <c r="N602" s="20">
        <f t="shared" si="47"/>
        <v>44381454</v>
      </c>
      <c r="O602" s="3">
        <f t="shared" si="47"/>
        <v>0</v>
      </c>
      <c r="P602" s="20">
        <f t="shared" si="47"/>
        <v>56842855</v>
      </c>
      <c r="Q602" s="3">
        <f t="shared" si="47"/>
        <v>0</v>
      </c>
      <c r="R602" s="20">
        <f t="shared" si="47"/>
        <v>994223</v>
      </c>
      <c r="AC602" s="6">
        <f t="shared" si="46"/>
        <v>0</v>
      </c>
      <c r="AD602" s="45">
        <f t="shared" si="44"/>
        <v>0</v>
      </c>
    </row>
    <row r="603" spans="3:30" ht="12.75">
      <c r="C603" s="6"/>
      <c r="D603" s="6"/>
      <c r="E603" s="6"/>
      <c r="AC603" s="6">
        <f t="shared" si="46"/>
        <v>0</v>
      </c>
      <c r="AD603" s="45">
        <f t="shared" si="44"/>
        <v>0</v>
      </c>
    </row>
    <row r="604" spans="1:30" ht="12.75">
      <c r="A604" s="18" t="s">
        <v>389</v>
      </c>
      <c r="B604" s="18"/>
      <c r="C604" s="19"/>
      <c r="D604" s="19"/>
      <c r="E604" s="19"/>
      <c r="AC604" s="6">
        <f t="shared" si="46"/>
        <v>0</v>
      </c>
      <c r="AD604" s="45">
        <f t="shared" si="44"/>
        <v>0</v>
      </c>
    </row>
    <row r="605" spans="1:30" ht="12.75">
      <c r="A605" s="19"/>
      <c r="B605" s="19"/>
      <c r="C605" s="6"/>
      <c r="D605" s="6"/>
      <c r="E605" s="6"/>
      <c r="AC605" s="6">
        <f t="shared" si="46"/>
        <v>0</v>
      </c>
      <c r="AD605" s="45">
        <f t="shared" si="44"/>
        <v>0</v>
      </c>
    </row>
    <row r="606" spans="3:30" ht="12.75">
      <c r="C606" s="2" t="s">
        <v>172</v>
      </c>
      <c r="F606" s="6">
        <f>H606+J606+L606</f>
        <v>484834854</v>
      </c>
      <c r="H606" s="4">
        <v>8307920</v>
      </c>
      <c r="I606" s="5"/>
      <c r="J606" s="4">
        <v>476332987</v>
      </c>
      <c r="K606" s="5"/>
      <c r="L606" s="4">
        <v>193947</v>
      </c>
      <c r="M606" s="5"/>
      <c r="N606" s="4">
        <v>222369102</v>
      </c>
      <c r="O606" s="5"/>
      <c r="P606" s="4">
        <v>286474057</v>
      </c>
      <c r="Q606" s="5"/>
      <c r="R606" s="4">
        <v>24008305</v>
      </c>
      <c r="AC606" s="6">
        <f t="shared" si="46"/>
        <v>0</v>
      </c>
      <c r="AD606" s="45">
        <f t="shared" si="44"/>
        <v>0</v>
      </c>
    </row>
    <row r="607" spans="3:30" ht="12.75">
      <c r="C607" s="2" t="s">
        <v>155</v>
      </c>
      <c r="F607" s="20">
        <f>H607+J607+L607</f>
        <v>1363978</v>
      </c>
      <c r="H607" s="22">
        <v>0</v>
      </c>
      <c r="I607" s="5"/>
      <c r="J607" s="22">
        <v>1363978</v>
      </c>
      <c r="K607" s="5"/>
      <c r="L607" s="22">
        <v>0</v>
      </c>
      <c r="M607" s="5"/>
      <c r="N607" s="22">
        <v>1340235</v>
      </c>
      <c r="O607" s="5"/>
      <c r="P607" s="22">
        <v>23743</v>
      </c>
      <c r="Q607" s="5"/>
      <c r="R607" s="22">
        <v>0</v>
      </c>
      <c r="AC607" s="6">
        <f t="shared" si="46"/>
        <v>0</v>
      </c>
      <c r="AD607" s="45">
        <f t="shared" si="44"/>
        <v>0</v>
      </c>
    </row>
    <row r="608" spans="3:30" ht="12.75">
      <c r="C608" s="6"/>
      <c r="D608" s="6"/>
      <c r="E608" s="6"/>
      <c r="AC608" s="6">
        <f t="shared" si="46"/>
        <v>0</v>
      </c>
      <c r="AD608" s="45">
        <f t="shared" si="44"/>
        <v>0</v>
      </c>
    </row>
    <row r="609" spans="3:30" ht="12.75">
      <c r="C609" s="19"/>
      <c r="D609" s="19"/>
      <c r="E609" s="2" t="s">
        <v>390</v>
      </c>
      <c r="F609" s="20">
        <f>H609+J609+L609</f>
        <v>486198832</v>
      </c>
      <c r="H609" s="20">
        <f>SUM(H606:H607)</f>
        <v>8307920</v>
      </c>
      <c r="J609" s="20">
        <f>SUM(J606:J607)</f>
        <v>477696965</v>
      </c>
      <c r="L609" s="20">
        <f>SUM(L606:L607)</f>
        <v>193947</v>
      </c>
      <c r="N609" s="20">
        <f>SUM(N606:N607)</f>
        <v>223709337</v>
      </c>
      <c r="P609" s="20">
        <f>SUM(P606:P607)</f>
        <v>286497800</v>
      </c>
      <c r="R609" s="20">
        <f>SUM(R606:R607)</f>
        <v>24008305</v>
      </c>
      <c r="AC609" s="6">
        <f t="shared" si="46"/>
        <v>0</v>
      </c>
      <c r="AD609" s="45">
        <f t="shared" si="44"/>
        <v>0</v>
      </c>
    </row>
    <row r="610" spans="3:30" ht="12.75">
      <c r="C610" s="6"/>
      <c r="D610" s="6"/>
      <c r="E610" s="6"/>
      <c r="AC610" s="6">
        <f t="shared" si="46"/>
        <v>0</v>
      </c>
      <c r="AD610" s="45">
        <f t="shared" si="44"/>
        <v>0</v>
      </c>
    </row>
    <row r="611" spans="1:30" ht="12.75">
      <c r="A611" s="18" t="s">
        <v>397</v>
      </c>
      <c r="B611" s="18"/>
      <c r="C611" s="19"/>
      <c r="D611" s="19"/>
      <c r="E611" s="19"/>
      <c r="AC611" s="6">
        <f t="shared" si="46"/>
        <v>0</v>
      </c>
      <c r="AD611" s="45">
        <f t="shared" si="44"/>
        <v>0</v>
      </c>
    </row>
    <row r="612" spans="1:30" ht="12.75">
      <c r="A612" s="19"/>
      <c r="B612" s="19"/>
      <c r="C612" s="6"/>
      <c r="D612" s="6"/>
      <c r="E612" s="6"/>
      <c r="AC612" s="6">
        <f t="shared" si="46"/>
        <v>0</v>
      </c>
      <c r="AD612" s="45">
        <f t="shared" si="44"/>
        <v>0</v>
      </c>
    </row>
    <row r="613" spans="2:30" ht="12.75">
      <c r="B613" s="2" t="s">
        <v>173</v>
      </c>
      <c r="C613" s="19"/>
      <c r="D613" s="19"/>
      <c r="E613" s="19"/>
      <c r="AC613" s="6">
        <f t="shared" si="46"/>
        <v>0</v>
      </c>
      <c r="AD613" s="45">
        <f t="shared" si="44"/>
        <v>0</v>
      </c>
    </row>
    <row r="614" spans="3:30" ht="12.75">
      <c r="C614" s="2" t="s">
        <v>174</v>
      </c>
      <c r="F614" s="6">
        <f aca="true" t="shared" si="48" ref="F614:F619">H614+J614+L614</f>
        <v>264618</v>
      </c>
      <c r="H614" s="7">
        <v>244405</v>
      </c>
      <c r="I614" s="5"/>
      <c r="J614" s="4">
        <v>18920</v>
      </c>
      <c r="K614" s="5"/>
      <c r="L614" s="7">
        <v>1293</v>
      </c>
      <c r="M614" s="5"/>
      <c r="N614" s="4">
        <v>318034</v>
      </c>
      <c r="O614" s="5"/>
      <c r="P614" s="4">
        <v>324084</v>
      </c>
      <c r="Q614" s="5"/>
      <c r="R614" s="4">
        <v>377500</v>
      </c>
      <c r="AC614" s="6">
        <f t="shared" si="46"/>
        <v>0</v>
      </c>
      <c r="AD614" s="45">
        <f t="shared" si="44"/>
        <v>0</v>
      </c>
    </row>
    <row r="615" spans="3:30" ht="12.75">
      <c r="C615" s="2" t="s">
        <v>175</v>
      </c>
      <c r="F615" s="6">
        <f t="shared" si="48"/>
        <v>128125</v>
      </c>
      <c r="H615" s="4">
        <v>120128</v>
      </c>
      <c r="I615" s="5"/>
      <c r="J615" s="4">
        <v>7997</v>
      </c>
      <c r="K615" s="5"/>
      <c r="L615" s="4">
        <v>0</v>
      </c>
      <c r="M615" s="5"/>
      <c r="N615" s="4">
        <v>97107</v>
      </c>
      <c r="O615" s="5"/>
      <c r="P615" s="4">
        <v>163433</v>
      </c>
      <c r="Q615" s="5"/>
      <c r="R615" s="4">
        <v>132415</v>
      </c>
      <c r="AC615" s="6">
        <f t="shared" si="46"/>
        <v>0</v>
      </c>
      <c r="AD615" s="45">
        <f t="shared" si="44"/>
        <v>0</v>
      </c>
    </row>
    <row r="616" spans="3:30" ht="12.75">
      <c r="C616" s="2" t="s">
        <v>176</v>
      </c>
      <c r="F616" s="6">
        <f t="shared" si="48"/>
        <v>464228</v>
      </c>
      <c r="H616" s="4">
        <v>116152</v>
      </c>
      <c r="I616" s="5"/>
      <c r="J616" s="4">
        <v>323448</v>
      </c>
      <c r="K616" s="5"/>
      <c r="L616" s="7">
        <v>24628</v>
      </c>
      <c r="M616" s="5"/>
      <c r="N616" s="4">
        <v>96258</v>
      </c>
      <c r="O616" s="5"/>
      <c r="P616" s="4">
        <v>367970</v>
      </c>
      <c r="Q616" s="5"/>
      <c r="R616" s="7">
        <v>0</v>
      </c>
      <c r="AC616" s="6">
        <f t="shared" si="46"/>
        <v>0</v>
      </c>
      <c r="AD616" s="45">
        <f t="shared" si="44"/>
        <v>0</v>
      </c>
    </row>
    <row r="617" spans="3:30" ht="12.75">
      <c r="C617" s="2" t="s">
        <v>177</v>
      </c>
      <c r="F617" s="6">
        <f t="shared" si="48"/>
        <v>678403</v>
      </c>
      <c r="H617" s="4">
        <v>297305</v>
      </c>
      <c r="I617" s="5"/>
      <c r="J617" s="4">
        <v>379973</v>
      </c>
      <c r="K617" s="5"/>
      <c r="L617" s="7">
        <v>1125</v>
      </c>
      <c r="M617" s="5"/>
      <c r="N617" s="4">
        <v>525803</v>
      </c>
      <c r="O617" s="5"/>
      <c r="P617" s="4">
        <v>152600</v>
      </c>
      <c r="Q617" s="5"/>
      <c r="R617" s="7">
        <v>0</v>
      </c>
      <c r="AC617" s="6">
        <f t="shared" si="46"/>
        <v>0</v>
      </c>
      <c r="AD617" s="45">
        <f t="shared" si="44"/>
        <v>0</v>
      </c>
    </row>
    <row r="618" spans="3:30" ht="12.75">
      <c r="C618" s="2" t="s">
        <v>178</v>
      </c>
      <c r="F618" s="6">
        <f t="shared" si="48"/>
        <v>2080882</v>
      </c>
      <c r="H618" s="7">
        <v>1165293</v>
      </c>
      <c r="I618" s="5"/>
      <c r="J618" s="4">
        <v>910356</v>
      </c>
      <c r="K618" s="5"/>
      <c r="L618" s="7">
        <v>5233</v>
      </c>
      <c r="M618" s="5"/>
      <c r="N618" s="7">
        <v>1345419</v>
      </c>
      <c r="O618" s="5"/>
      <c r="P618" s="4">
        <v>821563</v>
      </c>
      <c r="Q618" s="5"/>
      <c r="R618" s="7">
        <v>86100</v>
      </c>
      <c r="AC618" s="6">
        <f t="shared" si="46"/>
        <v>0</v>
      </c>
      <c r="AD618" s="45">
        <f t="shared" si="44"/>
        <v>0</v>
      </c>
    </row>
    <row r="619" spans="3:30" ht="12.75">
      <c r="C619" s="2" t="s">
        <v>179</v>
      </c>
      <c r="F619" s="6">
        <f t="shared" si="48"/>
        <v>1162955</v>
      </c>
      <c r="H619" s="4">
        <v>46122</v>
      </c>
      <c r="I619" s="5"/>
      <c r="J619" s="4">
        <v>1116142</v>
      </c>
      <c r="K619" s="5"/>
      <c r="L619" s="4">
        <v>691</v>
      </c>
      <c r="M619" s="5"/>
      <c r="N619" s="4">
        <v>988681</v>
      </c>
      <c r="O619" s="5"/>
      <c r="P619" s="4">
        <v>267774</v>
      </c>
      <c r="Q619" s="5"/>
      <c r="R619" s="7">
        <v>93500</v>
      </c>
      <c r="AC619" s="6">
        <f t="shared" si="46"/>
        <v>0</v>
      </c>
      <c r="AD619" s="45">
        <f t="shared" si="44"/>
        <v>0</v>
      </c>
    </row>
    <row r="620" spans="3:30" ht="12.75">
      <c r="C620" s="2" t="s">
        <v>180</v>
      </c>
      <c r="H620" s="4"/>
      <c r="I620" s="5"/>
      <c r="J620" s="4" t="s">
        <v>132</v>
      </c>
      <c r="K620" s="5"/>
      <c r="L620" s="4"/>
      <c r="M620" s="5"/>
      <c r="N620" s="4"/>
      <c r="O620" s="5"/>
      <c r="P620" s="4"/>
      <c r="Q620" s="5"/>
      <c r="R620" s="4"/>
      <c r="AC620" s="6">
        <f t="shared" si="46"/>
        <v>0</v>
      </c>
      <c r="AD620" s="45">
        <f t="shared" si="44"/>
        <v>0</v>
      </c>
    </row>
    <row r="621" spans="3:30" ht="12.75">
      <c r="C621" s="19"/>
      <c r="D621" s="2" t="s">
        <v>181</v>
      </c>
      <c r="F621" s="6">
        <f>H621+J621+L621</f>
        <v>579329</v>
      </c>
      <c r="H621" s="7">
        <v>51000</v>
      </c>
      <c r="I621" s="5"/>
      <c r="J621" s="4">
        <v>528329</v>
      </c>
      <c r="K621" s="5"/>
      <c r="L621" s="7">
        <v>0</v>
      </c>
      <c r="M621" s="5"/>
      <c r="N621" s="7">
        <v>0</v>
      </c>
      <c r="O621" s="5"/>
      <c r="P621" s="4">
        <v>579329</v>
      </c>
      <c r="Q621" s="5"/>
      <c r="R621" s="7">
        <v>0</v>
      </c>
      <c r="AC621" s="6">
        <f t="shared" si="46"/>
        <v>0</v>
      </c>
      <c r="AD621" s="45">
        <f t="shared" si="44"/>
        <v>0</v>
      </c>
    </row>
    <row r="622" spans="3:30" ht="12.75">
      <c r="C622" s="2" t="s">
        <v>55</v>
      </c>
      <c r="F622" s="20">
        <f>H622+J622+L622</f>
        <v>141666</v>
      </c>
      <c r="H622" s="22">
        <v>1761</v>
      </c>
      <c r="I622" s="5"/>
      <c r="J622" s="22">
        <v>104403</v>
      </c>
      <c r="K622" s="5"/>
      <c r="L622" s="22">
        <v>35502</v>
      </c>
      <c r="M622" s="5"/>
      <c r="N622" s="22">
        <v>95423</v>
      </c>
      <c r="O622" s="5"/>
      <c r="P622" s="22">
        <v>52812</v>
      </c>
      <c r="Q622" s="5"/>
      <c r="R622" s="22">
        <v>6569</v>
      </c>
      <c r="AC622" s="6">
        <f t="shared" si="46"/>
        <v>0</v>
      </c>
      <c r="AD622" s="45">
        <f t="shared" si="44"/>
        <v>0</v>
      </c>
    </row>
    <row r="623" spans="3:30" ht="12.75">
      <c r="C623" s="6"/>
      <c r="D623" s="6"/>
      <c r="E623" s="6"/>
      <c r="AC623" s="6">
        <f t="shared" si="46"/>
        <v>0</v>
      </c>
      <c r="AD623" s="45">
        <f t="shared" si="44"/>
        <v>0</v>
      </c>
    </row>
    <row r="624" spans="3:30" ht="12.75">
      <c r="C624" s="19"/>
      <c r="D624" s="19"/>
      <c r="E624" s="2" t="s">
        <v>18</v>
      </c>
      <c r="F624" s="20">
        <f>H624+J624+L624</f>
        <v>5500206</v>
      </c>
      <c r="H624" s="20">
        <f>SUM(H614:H622)</f>
        <v>2042166</v>
      </c>
      <c r="J624" s="20">
        <f>SUM(J614:J622)</f>
        <v>3389568</v>
      </c>
      <c r="L624" s="20">
        <f>SUM(L614:L622)</f>
        <v>68472</v>
      </c>
      <c r="N624" s="20">
        <f>SUM(N614:N622)</f>
        <v>3466725</v>
      </c>
      <c r="P624" s="20">
        <f>SUM(P614:P622)</f>
        <v>2729565</v>
      </c>
      <c r="R624" s="20">
        <f>SUM(R614:R622)</f>
        <v>696084</v>
      </c>
      <c r="AC624" s="6">
        <f t="shared" si="46"/>
        <v>0</v>
      </c>
      <c r="AD624" s="45">
        <f t="shared" si="44"/>
        <v>0</v>
      </c>
    </row>
    <row r="625" spans="3:30" ht="12.75">
      <c r="C625" s="6"/>
      <c r="D625" s="6"/>
      <c r="E625" s="6"/>
      <c r="AC625" s="6">
        <f t="shared" si="46"/>
        <v>0</v>
      </c>
      <c r="AD625" s="45">
        <f t="shared" si="44"/>
        <v>0</v>
      </c>
    </row>
    <row r="626" spans="2:30" ht="12.75">
      <c r="B626" s="2" t="s">
        <v>182</v>
      </c>
      <c r="C626" s="19"/>
      <c r="D626" s="19"/>
      <c r="E626" s="19"/>
      <c r="AC626" s="6">
        <f t="shared" si="46"/>
        <v>0</v>
      </c>
      <c r="AD626" s="45">
        <f t="shared" si="44"/>
        <v>0</v>
      </c>
    </row>
    <row r="627" spans="3:30" ht="12.75">
      <c r="C627" s="2" t="s">
        <v>183</v>
      </c>
      <c r="AC627" s="6">
        <f t="shared" si="46"/>
        <v>0</v>
      </c>
      <c r="AD627" s="45">
        <f t="shared" si="44"/>
        <v>0</v>
      </c>
    </row>
    <row r="628" spans="3:30" ht="12.75">
      <c r="C628" s="19"/>
      <c r="D628" s="2" t="s">
        <v>184</v>
      </c>
      <c r="F628" s="20">
        <f>H628+J628+L628</f>
        <v>3474832</v>
      </c>
      <c r="H628" s="24">
        <v>0</v>
      </c>
      <c r="I628" s="5"/>
      <c r="J628" s="22">
        <v>3473042</v>
      </c>
      <c r="K628" s="5"/>
      <c r="L628" s="22">
        <v>1790</v>
      </c>
      <c r="M628" s="5"/>
      <c r="N628" s="22">
        <v>1041568</v>
      </c>
      <c r="O628" s="5"/>
      <c r="P628" s="22">
        <v>2433264</v>
      </c>
      <c r="Q628" s="5"/>
      <c r="R628" s="24">
        <v>0</v>
      </c>
      <c r="AC628" s="6">
        <f t="shared" si="46"/>
        <v>0</v>
      </c>
      <c r="AD628" s="45">
        <f t="shared" si="44"/>
        <v>0</v>
      </c>
    </row>
    <row r="629" spans="3:30" ht="12.75">
      <c r="C629" s="6"/>
      <c r="D629" s="6"/>
      <c r="E629" s="6"/>
      <c r="AC629" s="6">
        <f t="shared" si="46"/>
        <v>0</v>
      </c>
      <c r="AD629" s="45">
        <f t="shared" si="44"/>
        <v>0</v>
      </c>
    </row>
    <row r="630" spans="3:30" ht="12.75">
      <c r="C630" s="2" t="s">
        <v>185</v>
      </c>
      <c r="AC630" s="6">
        <f t="shared" si="46"/>
        <v>0</v>
      </c>
      <c r="AD630" s="45">
        <f t="shared" si="44"/>
        <v>0</v>
      </c>
    </row>
    <row r="631" spans="3:30" ht="12.75">
      <c r="C631" s="19"/>
      <c r="D631" s="2" t="s">
        <v>186</v>
      </c>
      <c r="F631" s="20">
        <f>H631+J631+L631</f>
        <v>0</v>
      </c>
      <c r="H631" s="24">
        <v>0</v>
      </c>
      <c r="I631" s="5"/>
      <c r="J631" s="22">
        <v>0</v>
      </c>
      <c r="K631" s="5"/>
      <c r="L631" s="24">
        <v>0</v>
      </c>
      <c r="M631" s="5"/>
      <c r="N631" s="24">
        <v>0</v>
      </c>
      <c r="O631" s="5"/>
      <c r="P631" s="22">
        <v>0</v>
      </c>
      <c r="Q631" s="5"/>
      <c r="R631" s="24">
        <v>0</v>
      </c>
      <c r="AC631" s="6">
        <f t="shared" si="46"/>
        <v>0</v>
      </c>
      <c r="AD631" s="45">
        <f t="shared" si="44"/>
        <v>0</v>
      </c>
    </row>
    <row r="632" spans="3:30" ht="12.75">
      <c r="C632" s="6"/>
      <c r="D632" s="6"/>
      <c r="E632" s="6"/>
      <c r="AC632" s="6">
        <f t="shared" si="46"/>
        <v>0</v>
      </c>
      <c r="AD632" s="45">
        <f t="shared" si="44"/>
        <v>0</v>
      </c>
    </row>
    <row r="633" spans="3:30" ht="12.75">
      <c r="C633" s="2" t="s">
        <v>187</v>
      </c>
      <c r="AC633" s="6">
        <f t="shared" si="46"/>
        <v>0</v>
      </c>
      <c r="AD633" s="45">
        <f t="shared" si="44"/>
        <v>0</v>
      </c>
    </row>
    <row r="634" spans="3:30" ht="12.75">
      <c r="C634" s="6"/>
      <c r="D634" s="2" t="s">
        <v>188</v>
      </c>
      <c r="F634" s="3">
        <f>H634+J634+L634</f>
        <v>0</v>
      </c>
      <c r="H634" s="6">
        <v>0</v>
      </c>
      <c r="J634" s="6">
        <v>0</v>
      </c>
      <c r="L634" s="6">
        <v>0</v>
      </c>
      <c r="N634" s="6">
        <v>0</v>
      </c>
      <c r="P634" s="6">
        <v>0</v>
      </c>
      <c r="R634" s="6">
        <v>0</v>
      </c>
      <c r="AC634" s="6">
        <f t="shared" si="46"/>
        <v>0</v>
      </c>
      <c r="AD634" s="45">
        <f t="shared" si="44"/>
        <v>0</v>
      </c>
    </row>
    <row r="635" spans="3:30" ht="12.75">
      <c r="C635" s="19"/>
      <c r="D635" s="2" t="s">
        <v>189</v>
      </c>
      <c r="F635" s="20">
        <f>H635+J635+L635</f>
        <v>10000</v>
      </c>
      <c r="H635" s="22">
        <v>10000</v>
      </c>
      <c r="I635" s="5"/>
      <c r="J635" s="22">
        <v>0</v>
      </c>
      <c r="K635" s="5"/>
      <c r="L635" s="22">
        <v>0</v>
      </c>
      <c r="M635" s="5"/>
      <c r="N635" s="22">
        <v>0</v>
      </c>
      <c r="O635" s="5"/>
      <c r="P635" s="22">
        <v>10000</v>
      </c>
      <c r="Q635" s="5"/>
      <c r="R635" s="22">
        <v>0</v>
      </c>
      <c r="AC635" s="6">
        <f t="shared" si="46"/>
        <v>0</v>
      </c>
      <c r="AD635" s="45">
        <f t="shared" si="44"/>
        <v>0</v>
      </c>
    </row>
    <row r="636" spans="3:30" ht="12.75">
      <c r="C636" s="6"/>
      <c r="D636" s="6"/>
      <c r="E636" s="6"/>
      <c r="AC636" s="6">
        <f t="shared" si="46"/>
        <v>0</v>
      </c>
      <c r="AD636" s="45">
        <f t="shared" si="44"/>
        <v>0</v>
      </c>
    </row>
    <row r="637" spans="3:30" ht="12.75">
      <c r="C637" s="19"/>
      <c r="D637" s="19"/>
      <c r="E637" s="2" t="s">
        <v>18</v>
      </c>
      <c r="F637" s="20">
        <f>H637+J637+L637</f>
        <v>10000</v>
      </c>
      <c r="H637" s="20">
        <f>SUM(H634:H635)</f>
        <v>10000</v>
      </c>
      <c r="J637" s="20">
        <f aca="true" t="shared" si="49" ref="J637:R637">SUM(J634:J635)</f>
        <v>0</v>
      </c>
      <c r="K637" s="3">
        <f t="shared" si="49"/>
        <v>0</v>
      </c>
      <c r="L637" s="20">
        <f t="shared" si="49"/>
        <v>0</v>
      </c>
      <c r="M637" s="3">
        <f t="shared" si="49"/>
        <v>0</v>
      </c>
      <c r="N637" s="20">
        <f t="shared" si="49"/>
        <v>0</v>
      </c>
      <c r="O637" s="3">
        <f t="shared" si="49"/>
        <v>0</v>
      </c>
      <c r="P637" s="20">
        <f t="shared" si="49"/>
        <v>10000</v>
      </c>
      <c r="Q637" s="3">
        <f t="shared" si="49"/>
        <v>0</v>
      </c>
      <c r="R637" s="20">
        <f t="shared" si="49"/>
        <v>0</v>
      </c>
      <c r="AC637" s="6">
        <f t="shared" si="46"/>
        <v>0</v>
      </c>
      <c r="AD637" s="45">
        <f t="shared" si="44"/>
        <v>0</v>
      </c>
    </row>
    <row r="638" spans="3:30" ht="12.75">
      <c r="C638" s="6"/>
      <c r="D638" s="6"/>
      <c r="E638" s="6"/>
      <c r="AC638" s="6">
        <f t="shared" si="46"/>
        <v>0</v>
      </c>
      <c r="AD638" s="45">
        <f t="shared" si="44"/>
        <v>0</v>
      </c>
    </row>
    <row r="639" spans="3:30" ht="12.75">
      <c r="C639" s="2" t="s">
        <v>190</v>
      </c>
      <c r="AC639" s="6">
        <f t="shared" si="46"/>
        <v>0</v>
      </c>
      <c r="AD639" s="45">
        <f t="shared" si="44"/>
        <v>0</v>
      </c>
    </row>
    <row r="640" spans="3:30" ht="12.75">
      <c r="C640" s="19"/>
      <c r="D640" s="2" t="s">
        <v>191</v>
      </c>
      <c r="F640" s="6">
        <f aca="true" t="shared" si="50" ref="F640:F647">H640+J640+L640</f>
        <v>2812978</v>
      </c>
      <c r="H640" s="7">
        <v>129551</v>
      </c>
      <c r="I640" s="5"/>
      <c r="J640" s="4">
        <v>2003486</v>
      </c>
      <c r="K640" s="5"/>
      <c r="L640" s="4">
        <v>679941</v>
      </c>
      <c r="M640" s="5"/>
      <c r="N640" s="4">
        <v>2247192</v>
      </c>
      <c r="O640" s="5"/>
      <c r="P640" s="4">
        <v>1145313</v>
      </c>
      <c r="Q640" s="5"/>
      <c r="R640" s="4">
        <v>579527</v>
      </c>
      <c r="AC640" s="6">
        <f t="shared" si="46"/>
        <v>0</v>
      </c>
      <c r="AD640" s="45">
        <f t="shared" si="44"/>
        <v>0</v>
      </c>
    </row>
    <row r="641" spans="3:30" ht="12.75">
      <c r="C641" s="19"/>
      <c r="D641" s="2" t="s">
        <v>345</v>
      </c>
      <c r="F641" s="6">
        <f>H641+J641+L641</f>
        <v>4960</v>
      </c>
      <c r="H641" s="4">
        <v>0</v>
      </c>
      <c r="I641" s="5"/>
      <c r="J641" s="4">
        <v>4960</v>
      </c>
      <c r="K641" s="5"/>
      <c r="L641" s="4">
        <v>0</v>
      </c>
      <c r="M641" s="5"/>
      <c r="N641" s="4">
        <v>0</v>
      </c>
      <c r="O641" s="5"/>
      <c r="P641" s="4">
        <v>4960</v>
      </c>
      <c r="Q641" s="5"/>
      <c r="R641" s="7">
        <v>0</v>
      </c>
      <c r="AC641" s="6">
        <f t="shared" si="46"/>
        <v>0</v>
      </c>
      <c r="AD641" s="45">
        <f t="shared" si="44"/>
        <v>0</v>
      </c>
    </row>
    <row r="642" spans="3:30" ht="12.75">
      <c r="C642" s="19"/>
      <c r="D642" s="2" t="s">
        <v>192</v>
      </c>
      <c r="F642" s="6">
        <f t="shared" si="50"/>
        <v>582276</v>
      </c>
      <c r="H642" s="4">
        <v>234804</v>
      </c>
      <c r="I642" s="5"/>
      <c r="J642" s="4">
        <v>24593</v>
      </c>
      <c r="K642" s="5"/>
      <c r="L642" s="4">
        <v>322879</v>
      </c>
      <c r="M642" s="5"/>
      <c r="N642" s="4">
        <v>396676</v>
      </c>
      <c r="O642" s="5"/>
      <c r="P642" s="4">
        <v>185600</v>
      </c>
      <c r="Q642" s="5"/>
      <c r="R642" s="7">
        <v>0</v>
      </c>
      <c r="AC642" s="6">
        <f t="shared" si="46"/>
        <v>0</v>
      </c>
      <c r="AD642" s="45">
        <f t="shared" si="44"/>
        <v>0</v>
      </c>
    </row>
    <row r="643" spans="3:30" ht="12.75">
      <c r="C643" s="19"/>
      <c r="D643" s="2" t="s">
        <v>193</v>
      </c>
      <c r="F643" s="6">
        <f t="shared" si="50"/>
        <v>911374</v>
      </c>
      <c r="H643" s="4">
        <v>304451</v>
      </c>
      <c r="I643" s="5"/>
      <c r="J643" s="4">
        <v>600563</v>
      </c>
      <c r="K643" s="5"/>
      <c r="L643" s="4">
        <v>6360</v>
      </c>
      <c r="M643" s="5"/>
      <c r="N643" s="4">
        <v>240230</v>
      </c>
      <c r="O643" s="5"/>
      <c r="P643" s="4">
        <v>704357</v>
      </c>
      <c r="Q643" s="5"/>
      <c r="R643" s="7">
        <v>33213</v>
      </c>
      <c r="AC643" s="6">
        <f t="shared" si="46"/>
        <v>0</v>
      </c>
      <c r="AD643" s="45">
        <f t="shared" si="44"/>
        <v>0</v>
      </c>
    </row>
    <row r="644" spans="3:30" ht="12.75">
      <c r="C644" s="19"/>
      <c r="D644" s="2" t="s">
        <v>194</v>
      </c>
      <c r="F644" s="6">
        <f t="shared" si="50"/>
        <v>537222</v>
      </c>
      <c r="H644" s="7">
        <v>0</v>
      </c>
      <c r="I644" s="5"/>
      <c r="J644" s="4">
        <v>526818</v>
      </c>
      <c r="K644" s="5"/>
      <c r="L644" s="7">
        <v>10404</v>
      </c>
      <c r="M644" s="5"/>
      <c r="N644" s="4">
        <v>355961</v>
      </c>
      <c r="O644" s="5"/>
      <c r="P644" s="4">
        <v>262981</v>
      </c>
      <c r="Q644" s="5"/>
      <c r="R644" s="4">
        <v>81720</v>
      </c>
      <c r="AC644" s="6">
        <f t="shared" si="46"/>
        <v>0</v>
      </c>
      <c r="AD644" s="45">
        <f t="shared" si="44"/>
        <v>0</v>
      </c>
    </row>
    <row r="645" spans="3:30" ht="12.75">
      <c r="C645" s="19"/>
      <c r="D645" s="2" t="s">
        <v>195</v>
      </c>
      <c r="F645" s="6">
        <f t="shared" si="50"/>
        <v>1335414</v>
      </c>
      <c r="H645" s="7">
        <v>688325</v>
      </c>
      <c r="I645" s="5"/>
      <c r="J645" s="4">
        <v>642753</v>
      </c>
      <c r="K645" s="5"/>
      <c r="L645" s="7">
        <v>4336</v>
      </c>
      <c r="M645" s="5"/>
      <c r="N645" s="4">
        <v>718693</v>
      </c>
      <c r="O645" s="5"/>
      <c r="P645" s="4">
        <v>646721</v>
      </c>
      <c r="Q645" s="5"/>
      <c r="R645" s="4">
        <v>30000</v>
      </c>
      <c r="AC645" s="6">
        <f t="shared" si="46"/>
        <v>0</v>
      </c>
      <c r="AD645" s="45">
        <f t="shared" si="44"/>
        <v>0</v>
      </c>
    </row>
    <row r="646" spans="3:30" ht="12.75">
      <c r="C646" s="19"/>
      <c r="D646" s="2" t="s">
        <v>196</v>
      </c>
      <c r="F646" s="3">
        <f>H646+J646+L646</f>
        <v>5</v>
      </c>
      <c r="H646" s="5">
        <v>0</v>
      </c>
      <c r="I646" s="5"/>
      <c r="J646" s="5">
        <v>5</v>
      </c>
      <c r="K646" s="5"/>
      <c r="L646" s="5">
        <v>0</v>
      </c>
      <c r="M646" s="5"/>
      <c r="N646" s="5">
        <v>0</v>
      </c>
      <c r="O646" s="5"/>
      <c r="P646" s="5">
        <v>5</v>
      </c>
      <c r="Q646" s="5"/>
      <c r="R646" s="5">
        <v>0</v>
      </c>
      <c r="AC646" s="6">
        <f t="shared" si="46"/>
        <v>0</v>
      </c>
      <c r="AD646" s="45">
        <f t="shared" si="44"/>
        <v>0</v>
      </c>
    </row>
    <row r="647" spans="3:30" ht="12.75">
      <c r="C647" s="19"/>
      <c r="D647" s="19"/>
      <c r="E647" s="2" t="s">
        <v>55</v>
      </c>
      <c r="F647" s="20">
        <f t="shared" si="50"/>
        <v>84094</v>
      </c>
      <c r="H647" s="22">
        <v>562</v>
      </c>
      <c r="I647" s="5"/>
      <c r="J647" s="22">
        <v>83532</v>
      </c>
      <c r="K647" s="5"/>
      <c r="L647" s="22">
        <v>0</v>
      </c>
      <c r="M647" s="5"/>
      <c r="N647" s="22">
        <v>12719</v>
      </c>
      <c r="O647" s="5"/>
      <c r="P647" s="22">
        <v>71375</v>
      </c>
      <c r="Q647" s="5"/>
      <c r="R647" s="22">
        <v>0</v>
      </c>
      <c r="AC647" s="6">
        <f t="shared" si="46"/>
        <v>0</v>
      </c>
      <c r="AD647" s="45">
        <f t="shared" si="44"/>
        <v>0</v>
      </c>
    </row>
    <row r="648" spans="3:30" ht="12.75">
      <c r="C648" s="6"/>
      <c r="D648" s="6"/>
      <c r="E648" s="6"/>
      <c r="AC648" s="6">
        <f t="shared" si="46"/>
        <v>0</v>
      </c>
      <c r="AD648" s="45">
        <f t="shared" si="44"/>
        <v>0</v>
      </c>
    </row>
    <row r="649" spans="3:30" ht="12.75">
      <c r="C649" s="19"/>
      <c r="D649" s="19"/>
      <c r="E649" s="2" t="s">
        <v>18</v>
      </c>
      <c r="F649" s="20">
        <f>H649+J649+L649</f>
        <v>6268323</v>
      </c>
      <c r="H649" s="20">
        <f>SUM(H640:H647)</f>
        <v>1357693</v>
      </c>
      <c r="J649" s="20">
        <f>SUM(J640:J647)</f>
        <v>3886710</v>
      </c>
      <c r="L649" s="20">
        <f>SUM(L640:L647)</f>
        <v>1023920</v>
      </c>
      <c r="N649" s="20">
        <f>SUM(N640:N647)</f>
        <v>3971471</v>
      </c>
      <c r="P649" s="20">
        <f>SUM(P640:P647)</f>
        <v>3021312</v>
      </c>
      <c r="R649" s="20">
        <f>SUM(R640:R647)</f>
        <v>724460</v>
      </c>
      <c r="AC649" s="6">
        <f t="shared" si="46"/>
        <v>0</v>
      </c>
      <c r="AD649" s="45">
        <f aca="true" t="shared" si="51" ref="AD649:AD712">+N649+P649-R649-F649</f>
        <v>0</v>
      </c>
    </row>
    <row r="650" spans="3:30" ht="12.75">
      <c r="C650" s="6"/>
      <c r="D650" s="6"/>
      <c r="E650" s="6"/>
      <c r="AC650" s="6">
        <f t="shared" si="46"/>
        <v>0</v>
      </c>
      <c r="AD650" s="45">
        <f t="shared" si="51"/>
        <v>0</v>
      </c>
    </row>
    <row r="651" spans="3:30" ht="12.75">
      <c r="C651" s="2" t="s">
        <v>197</v>
      </c>
      <c r="AC651" s="6">
        <f t="shared" si="46"/>
        <v>0</v>
      </c>
      <c r="AD651" s="45">
        <f t="shared" si="51"/>
        <v>0</v>
      </c>
    </row>
    <row r="652" spans="3:30" ht="12.75">
      <c r="C652" s="19"/>
      <c r="D652" s="2" t="s">
        <v>198</v>
      </c>
      <c r="F652" s="20">
        <f>H652+J652+L652</f>
        <v>100874</v>
      </c>
      <c r="H652" s="22">
        <v>8301</v>
      </c>
      <c r="I652" s="5"/>
      <c r="J652" s="22">
        <v>92573</v>
      </c>
      <c r="K652" s="5"/>
      <c r="L652" s="24">
        <v>0</v>
      </c>
      <c r="M652" s="5"/>
      <c r="N652" s="22">
        <v>0</v>
      </c>
      <c r="O652" s="5"/>
      <c r="P652" s="22">
        <v>169374</v>
      </c>
      <c r="Q652" s="5"/>
      <c r="R652" s="24">
        <v>68500</v>
      </c>
      <c r="AC652" s="6">
        <f t="shared" si="46"/>
        <v>0</v>
      </c>
      <c r="AD652" s="45">
        <f t="shared" si="51"/>
        <v>0</v>
      </c>
    </row>
    <row r="653" spans="3:30" ht="12.75">
      <c r="C653" s="6"/>
      <c r="D653" s="6"/>
      <c r="E653" s="6"/>
      <c r="AC653" s="6">
        <f t="shared" si="46"/>
        <v>0</v>
      </c>
      <c r="AD653" s="45">
        <f t="shared" si="51"/>
        <v>0</v>
      </c>
    </row>
    <row r="654" spans="3:30" ht="12.75">
      <c r="C654" s="2" t="s">
        <v>199</v>
      </c>
      <c r="AC654" s="6">
        <f t="shared" si="46"/>
        <v>0</v>
      </c>
      <c r="AD654" s="45">
        <f t="shared" si="51"/>
        <v>0</v>
      </c>
    </row>
    <row r="655" spans="3:30" ht="12.75">
      <c r="C655" s="19"/>
      <c r="D655" s="2" t="s">
        <v>200</v>
      </c>
      <c r="F655" s="6">
        <f>H655+J655+L655</f>
        <v>9671887</v>
      </c>
      <c r="H655" s="7">
        <v>0</v>
      </c>
      <c r="I655" s="5"/>
      <c r="J655" s="4">
        <v>9327175</v>
      </c>
      <c r="K655" s="5"/>
      <c r="L655" s="4">
        <v>344712</v>
      </c>
      <c r="M655" s="5"/>
      <c r="N655" s="4">
        <v>5071115</v>
      </c>
      <c r="O655" s="5"/>
      <c r="P655" s="4">
        <v>5871376</v>
      </c>
      <c r="Q655" s="5"/>
      <c r="R655" s="7">
        <v>1270604</v>
      </c>
      <c r="AC655" s="6">
        <f t="shared" si="46"/>
        <v>0</v>
      </c>
      <c r="AD655" s="45">
        <f t="shared" si="51"/>
        <v>0</v>
      </c>
    </row>
    <row r="656" spans="3:30" ht="12.75">
      <c r="C656" s="19"/>
      <c r="D656" s="2" t="s">
        <v>201</v>
      </c>
      <c r="F656" s="20">
        <f>H656+J656+L656</f>
        <v>4020129</v>
      </c>
      <c r="H656" s="22">
        <v>0</v>
      </c>
      <c r="I656" s="5"/>
      <c r="J656" s="22">
        <v>4000326</v>
      </c>
      <c r="K656" s="5"/>
      <c r="L656" s="22">
        <v>19803</v>
      </c>
      <c r="M656" s="5"/>
      <c r="N656" s="22">
        <v>1878688</v>
      </c>
      <c r="O656" s="5"/>
      <c r="P656" s="22">
        <v>2375601</v>
      </c>
      <c r="Q656" s="5"/>
      <c r="R656" s="22">
        <v>234160</v>
      </c>
      <c r="AC656" s="6">
        <f t="shared" si="46"/>
        <v>0</v>
      </c>
      <c r="AD656" s="45">
        <f t="shared" si="51"/>
        <v>0</v>
      </c>
    </row>
    <row r="657" spans="3:30" ht="12.75">
      <c r="C657" s="6"/>
      <c r="D657" s="6"/>
      <c r="E657" s="6"/>
      <c r="AC657" s="6">
        <f t="shared" si="46"/>
        <v>0</v>
      </c>
      <c r="AD657" s="45">
        <f t="shared" si="51"/>
        <v>0</v>
      </c>
    </row>
    <row r="658" spans="3:30" ht="12.75">
      <c r="C658" s="19"/>
      <c r="D658" s="19"/>
      <c r="E658" s="2" t="s">
        <v>18</v>
      </c>
      <c r="F658" s="20">
        <f>H658+J658+L658</f>
        <v>13692016</v>
      </c>
      <c r="H658" s="20">
        <f>SUM(H655:H657)</f>
        <v>0</v>
      </c>
      <c r="J658" s="20">
        <f>SUM(J655:J656)</f>
        <v>13327501</v>
      </c>
      <c r="L658" s="20">
        <f>SUM(L655:L656)</f>
        <v>364515</v>
      </c>
      <c r="N658" s="20">
        <f>SUM(N655:N656)</f>
        <v>6949803</v>
      </c>
      <c r="P658" s="20">
        <f>SUM(P655:P656)</f>
        <v>8246977</v>
      </c>
      <c r="R658" s="20">
        <f>SUM(R655:R656)</f>
        <v>1504764</v>
      </c>
      <c r="AC658" s="6">
        <f t="shared" si="46"/>
        <v>0</v>
      </c>
      <c r="AD658" s="45">
        <f t="shared" si="51"/>
        <v>0</v>
      </c>
    </row>
    <row r="659" spans="3:30" ht="12.75">
      <c r="C659" s="6"/>
      <c r="D659" s="6"/>
      <c r="E659" s="6"/>
      <c r="AC659" s="6">
        <f aca="true" t="shared" si="52" ref="AC659:AC724">N659+P659-R659-F659</f>
        <v>0</v>
      </c>
      <c r="AD659" s="45">
        <f t="shared" si="51"/>
        <v>0</v>
      </c>
    </row>
    <row r="660" spans="3:30" ht="12.75">
      <c r="C660" s="19"/>
      <c r="D660" s="19"/>
      <c r="E660" s="2" t="s">
        <v>202</v>
      </c>
      <c r="AC660" s="6">
        <f t="shared" si="52"/>
        <v>0</v>
      </c>
      <c r="AD660" s="45">
        <f t="shared" si="51"/>
        <v>0</v>
      </c>
    </row>
    <row r="661" spans="3:30" ht="12.75">
      <c r="C661" s="19"/>
      <c r="D661" s="19"/>
      <c r="E661" s="6" t="s">
        <v>203</v>
      </c>
      <c r="F661" s="20">
        <f>H661+J661+L661</f>
        <v>23546045</v>
      </c>
      <c r="H661" s="20">
        <f>H658+H652+H649+H637+H631+H628</f>
        <v>1375994</v>
      </c>
      <c r="I661" s="3" t="e">
        <f>I658+I652+I649+I637+#REF!+I628</f>
        <v>#REF!</v>
      </c>
      <c r="J661" s="20">
        <f>J658+J652+J649+J637+J631+J628</f>
        <v>20779826</v>
      </c>
      <c r="K661" s="3" t="e">
        <f>K658+K652+K649+K637+#REF!+K628</f>
        <v>#REF!</v>
      </c>
      <c r="L661" s="20">
        <f>L658+L652+L649+L637+L631+L628</f>
        <v>1390225</v>
      </c>
      <c r="M661" s="3" t="e">
        <f>M658+M652+M649+M637+#REF!+M628</f>
        <v>#REF!</v>
      </c>
      <c r="N661" s="20">
        <f>N658+N652+N649+N637+N631+N628</f>
        <v>11962842</v>
      </c>
      <c r="O661" s="3" t="e">
        <f>O658+O652+O649+O637+#REF!+O628</f>
        <v>#REF!</v>
      </c>
      <c r="P661" s="20">
        <f>P658+P652+P649+P637+P631+P628</f>
        <v>13880927</v>
      </c>
      <c r="Q661" s="3" t="e">
        <f>Q658+Q652+Q649+Q637+#REF!+Q628</f>
        <v>#REF!</v>
      </c>
      <c r="R661" s="20">
        <f>R658+R652+R649+R637+R631+R628</f>
        <v>2297724</v>
      </c>
      <c r="AC661" s="6">
        <f t="shared" si="52"/>
        <v>0</v>
      </c>
      <c r="AD661" s="45">
        <f t="shared" si="51"/>
        <v>0</v>
      </c>
    </row>
    <row r="662" spans="3:30" ht="12.75">
      <c r="C662" s="19"/>
      <c r="D662" s="19"/>
      <c r="E662" s="6"/>
      <c r="F662" s="3"/>
      <c r="H662" s="3"/>
      <c r="J662" s="3"/>
      <c r="L662" s="3"/>
      <c r="N662" s="3"/>
      <c r="P662" s="3"/>
      <c r="R662" s="3"/>
      <c r="AC662" s="6">
        <f t="shared" si="52"/>
        <v>0</v>
      </c>
      <c r="AD662" s="45">
        <f t="shared" si="51"/>
        <v>0</v>
      </c>
    </row>
    <row r="663" spans="1:30" ht="12.75">
      <c r="A663" s="18"/>
      <c r="B663" s="2" t="s">
        <v>204</v>
      </c>
      <c r="C663" s="19"/>
      <c r="D663" s="19"/>
      <c r="E663" s="19"/>
      <c r="AC663" s="6">
        <f t="shared" si="52"/>
        <v>0</v>
      </c>
      <c r="AD663" s="45">
        <f t="shared" si="51"/>
        <v>0</v>
      </c>
    </row>
    <row r="664" spans="1:30" ht="15">
      <c r="A664" s="33"/>
      <c r="B664" s="19" t="s">
        <v>205</v>
      </c>
      <c r="C664" s="6"/>
      <c r="D664" s="6"/>
      <c r="E664" s="6"/>
      <c r="AC664" s="6">
        <f t="shared" si="52"/>
        <v>0</v>
      </c>
      <c r="AD664" s="45">
        <f t="shared" si="51"/>
        <v>0</v>
      </c>
    </row>
    <row r="665" spans="3:30" ht="12.75">
      <c r="C665" s="2" t="s">
        <v>206</v>
      </c>
      <c r="F665" s="20">
        <f>H665+J665+L665</f>
        <v>2523</v>
      </c>
      <c r="H665" s="22">
        <v>0</v>
      </c>
      <c r="I665" s="5"/>
      <c r="J665" s="22">
        <v>2523</v>
      </c>
      <c r="K665" s="5"/>
      <c r="L665" s="22">
        <v>0</v>
      </c>
      <c r="M665" s="5"/>
      <c r="N665" s="22">
        <v>0</v>
      </c>
      <c r="O665" s="5"/>
      <c r="P665" s="22">
        <v>2523</v>
      </c>
      <c r="Q665" s="5"/>
      <c r="R665" s="22">
        <v>0</v>
      </c>
      <c r="AC665" s="6">
        <f t="shared" si="52"/>
        <v>0</v>
      </c>
      <c r="AD665" s="45">
        <f t="shared" si="51"/>
        <v>0</v>
      </c>
    </row>
    <row r="666" spans="3:30" ht="12.75">
      <c r="C666" s="6"/>
      <c r="D666" s="6"/>
      <c r="E666" s="6"/>
      <c r="AC666" s="6">
        <f t="shared" si="52"/>
        <v>0</v>
      </c>
      <c r="AD666" s="45">
        <f t="shared" si="51"/>
        <v>0</v>
      </c>
    </row>
    <row r="667" spans="2:30" ht="12.75">
      <c r="B667" s="2" t="s">
        <v>207</v>
      </c>
      <c r="C667" s="19"/>
      <c r="D667" s="19"/>
      <c r="E667" s="19"/>
      <c r="AC667" s="6">
        <f t="shared" si="52"/>
        <v>0</v>
      </c>
      <c r="AD667" s="45">
        <f t="shared" si="51"/>
        <v>0</v>
      </c>
    </row>
    <row r="668" spans="2:30" ht="12.75">
      <c r="B668" s="2"/>
      <c r="C668" s="19" t="s">
        <v>208</v>
      </c>
      <c r="D668" s="19"/>
      <c r="E668" s="19"/>
      <c r="AC668" s="6">
        <f t="shared" si="52"/>
        <v>0</v>
      </c>
      <c r="AD668" s="45">
        <f t="shared" si="51"/>
        <v>0</v>
      </c>
    </row>
    <row r="669" spans="3:30" ht="12.75">
      <c r="C669" s="2" t="s">
        <v>209</v>
      </c>
      <c r="AC669" s="6">
        <f t="shared" si="52"/>
        <v>0</v>
      </c>
      <c r="AD669" s="45">
        <f t="shared" si="51"/>
        <v>0</v>
      </c>
    </row>
    <row r="670" spans="3:30" ht="12.75">
      <c r="C670" s="19"/>
      <c r="D670" s="2" t="s">
        <v>210</v>
      </c>
      <c r="F670" s="6">
        <f>H670+J670+L670</f>
        <v>812932</v>
      </c>
      <c r="H670" s="4">
        <v>278794</v>
      </c>
      <c r="I670" s="5"/>
      <c r="J670" s="4">
        <v>528351</v>
      </c>
      <c r="K670" s="5"/>
      <c r="L670" s="4">
        <v>5787</v>
      </c>
      <c r="M670" s="5"/>
      <c r="N670" s="4">
        <v>797609</v>
      </c>
      <c r="O670" s="5"/>
      <c r="P670" s="4">
        <v>137454</v>
      </c>
      <c r="Q670" s="5"/>
      <c r="R670" s="7">
        <v>122131</v>
      </c>
      <c r="AC670" s="6">
        <f t="shared" si="52"/>
        <v>0</v>
      </c>
      <c r="AD670" s="45">
        <f t="shared" si="51"/>
        <v>0</v>
      </c>
    </row>
    <row r="671" spans="3:30" ht="12.75">
      <c r="C671" s="19"/>
      <c r="D671" s="2" t="s">
        <v>211</v>
      </c>
      <c r="F671" s="6">
        <f>H671+J671+L671</f>
        <v>1578631</v>
      </c>
      <c r="H671" s="4">
        <v>33898</v>
      </c>
      <c r="I671" s="5"/>
      <c r="J671" s="4">
        <v>1544733</v>
      </c>
      <c r="K671" s="5"/>
      <c r="L671" s="4">
        <v>0</v>
      </c>
      <c r="M671" s="5"/>
      <c r="N671" s="4">
        <v>1303054</v>
      </c>
      <c r="O671" s="5"/>
      <c r="P671" s="4">
        <v>424379</v>
      </c>
      <c r="Q671" s="5"/>
      <c r="R671" s="4">
        <v>148802</v>
      </c>
      <c r="AC671" s="6">
        <f t="shared" si="52"/>
        <v>0</v>
      </c>
      <c r="AD671" s="45">
        <f t="shared" si="51"/>
        <v>0</v>
      </c>
    </row>
    <row r="672" spans="3:30" ht="12.75">
      <c r="C672" s="19"/>
      <c r="D672" s="2" t="s">
        <v>212</v>
      </c>
      <c r="F672" s="20">
        <f>H672+J672+L672</f>
        <v>0</v>
      </c>
      <c r="H672" s="22">
        <v>0</v>
      </c>
      <c r="I672" s="5"/>
      <c r="J672" s="22">
        <v>0</v>
      </c>
      <c r="K672" s="5"/>
      <c r="L672" s="22">
        <v>0</v>
      </c>
      <c r="M672" s="5"/>
      <c r="N672" s="22">
        <v>0</v>
      </c>
      <c r="O672" s="5"/>
      <c r="P672" s="22">
        <v>0</v>
      </c>
      <c r="Q672" s="5"/>
      <c r="R672" s="22">
        <v>0</v>
      </c>
      <c r="AC672" s="6">
        <f t="shared" si="52"/>
        <v>0</v>
      </c>
      <c r="AD672" s="45">
        <f t="shared" si="51"/>
        <v>0</v>
      </c>
    </row>
    <row r="673" spans="3:30" ht="12.75">
      <c r="C673" s="6"/>
      <c r="D673" s="6"/>
      <c r="E673" s="6"/>
      <c r="AC673" s="6">
        <f t="shared" si="52"/>
        <v>0</v>
      </c>
      <c r="AD673" s="45">
        <f t="shared" si="51"/>
        <v>0</v>
      </c>
    </row>
    <row r="674" spans="3:30" ht="12.75">
      <c r="C674" s="19"/>
      <c r="D674" s="19"/>
      <c r="E674" s="2" t="s">
        <v>18</v>
      </c>
      <c r="F674" s="20">
        <f>H674+J674+L674</f>
        <v>2391563</v>
      </c>
      <c r="H674" s="20">
        <f>SUM(H670:H672)</f>
        <v>312692</v>
      </c>
      <c r="J674" s="20">
        <f>SUM(J670:J672)</f>
        <v>2073084</v>
      </c>
      <c r="L674" s="20">
        <f>SUM(L670:L672)</f>
        <v>5787</v>
      </c>
      <c r="N674" s="20">
        <f>SUM(N670:N672)</f>
        <v>2100663</v>
      </c>
      <c r="P674" s="20">
        <f>SUM(P670:P672)</f>
        <v>561833</v>
      </c>
      <c r="R674" s="20">
        <f>SUM(R670:R672)</f>
        <v>270933</v>
      </c>
      <c r="AC674" s="6">
        <f t="shared" si="52"/>
        <v>0</v>
      </c>
      <c r="AD674" s="45">
        <f t="shared" si="51"/>
        <v>0</v>
      </c>
    </row>
    <row r="675" spans="3:30" ht="12.75">
      <c r="C675" s="6"/>
      <c r="D675" s="6"/>
      <c r="E675" s="6"/>
      <c r="AC675" s="6">
        <f t="shared" si="52"/>
        <v>0</v>
      </c>
      <c r="AD675" s="45">
        <f t="shared" si="51"/>
        <v>0</v>
      </c>
    </row>
    <row r="676" spans="3:30" ht="12.75">
      <c r="C676" s="2" t="s">
        <v>213</v>
      </c>
      <c r="AC676" s="6">
        <f t="shared" si="52"/>
        <v>0</v>
      </c>
      <c r="AD676" s="45">
        <f t="shared" si="51"/>
        <v>0</v>
      </c>
    </row>
    <row r="677" spans="3:30" ht="12.75">
      <c r="C677" s="2" t="s">
        <v>430</v>
      </c>
      <c r="AC677" s="6">
        <f t="shared" si="52"/>
        <v>0</v>
      </c>
      <c r="AD677" s="45">
        <f t="shared" si="51"/>
        <v>0</v>
      </c>
    </row>
    <row r="678" spans="3:30" ht="12.75">
      <c r="C678" s="19"/>
      <c r="D678" s="2" t="s">
        <v>214</v>
      </c>
      <c r="F678" s="6">
        <f>H678+J678+L678</f>
        <v>1235068</v>
      </c>
      <c r="H678" s="4">
        <v>150590</v>
      </c>
      <c r="I678" s="5"/>
      <c r="J678" s="4">
        <v>1081451</v>
      </c>
      <c r="K678" s="5"/>
      <c r="L678" s="4">
        <v>3027</v>
      </c>
      <c r="M678" s="5"/>
      <c r="N678" s="4">
        <v>754463</v>
      </c>
      <c r="O678" s="5"/>
      <c r="P678" s="4">
        <v>480605</v>
      </c>
      <c r="Q678" s="5"/>
      <c r="R678" s="7">
        <v>0</v>
      </c>
      <c r="AC678" s="6">
        <f t="shared" si="52"/>
        <v>0</v>
      </c>
      <c r="AD678" s="45">
        <f t="shared" si="51"/>
        <v>0</v>
      </c>
    </row>
    <row r="679" spans="3:30" ht="12.75">
      <c r="C679" s="2" t="s">
        <v>215</v>
      </c>
      <c r="E679" s="6"/>
      <c r="F679" s="6">
        <f>H679+J679+L679</f>
        <v>246197</v>
      </c>
      <c r="H679" s="4">
        <v>16561</v>
      </c>
      <c r="I679" s="5"/>
      <c r="J679" s="4">
        <v>229636</v>
      </c>
      <c r="K679" s="5"/>
      <c r="L679" s="4">
        <v>0</v>
      </c>
      <c r="M679" s="5"/>
      <c r="N679" s="4">
        <v>176179</v>
      </c>
      <c r="O679" s="5"/>
      <c r="P679" s="4">
        <v>71603</v>
      </c>
      <c r="Q679" s="5"/>
      <c r="R679" s="4">
        <v>1585</v>
      </c>
      <c r="AC679" s="6">
        <f t="shared" si="52"/>
        <v>0</v>
      </c>
      <c r="AD679" s="45">
        <f t="shared" si="51"/>
        <v>0</v>
      </c>
    </row>
    <row r="680" spans="3:30" ht="12.75">
      <c r="C680" s="2" t="s">
        <v>353</v>
      </c>
      <c r="F680" s="20">
        <f>H680+J680+L680</f>
        <v>0</v>
      </c>
      <c r="H680" s="22">
        <v>0</v>
      </c>
      <c r="I680" s="5"/>
      <c r="J680" s="22">
        <v>0</v>
      </c>
      <c r="K680" s="5"/>
      <c r="L680" s="22">
        <v>0</v>
      </c>
      <c r="M680" s="5"/>
      <c r="N680" s="22">
        <v>0</v>
      </c>
      <c r="O680" s="5"/>
      <c r="P680" s="22">
        <v>0</v>
      </c>
      <c r="Q680" s="5"/>
      <c r="R680" s="22">
        <v>0</v>
      </c>
      <c r="AC680" s="6">
        <f t="shared" si="52"/>
        <v>0</v>
      </c>
      <c r="AD680" s="45">
        <f t="shared" si="51"/>
        <v>0</v>
      </c>
    </row>
    <row r="681" spans="3:30" ht="12.75">
      <c r="C681" s="6"/>
      <c r="D681" s="6"/>
      <c r="E681" s="6"/>
      <c r="AC681" s="6">
        <f t="shared" si="52"/>
        <v>0</v>
      </c>
      <c r="AD681" s="45">
        <f t="shared" si="51"/>
        <v>0</v>
      </c>
    </row>
    <row r="682" spans="3:30" ht="12.75">
      <c r="C682" s="19"/>
      <c r="D682" s="19"/>
      <c r="E682" s="2" t="s">
        <v>18</v>
      </c>
      <c r="F682" s="20">
        <f>H682+J682+L682</f>
        <v>1481265</v>
      </c>
      <c r="H682" s="20">
        <f>SUM(H677:H680)</f>
        <v>167151</v>
      </c>
      <c r="J682" s="20">
        <f>SUM(J677:J680)</f>
        <v>1311087</v>
      </c>
      <c r="L682" s="20">
        <f>SUM(L677:L680)</f>
        <v>3027</v>
      </c>
      <c r="N682" s="20">
        <f>SUM(N677:N680)</f>
        <v>930642</v>
      </c>
      <c r="P682" s="20">
        <f>SUM(P677:P680)</f>
        <v>552208</v>
      </c>
      <c r="R682" s="20">
        <f>SUM(R677:R680)</f>
        <v>1585</v>
      </c>
      <c r="AC682" s="6">
        <f t="shared" si="52"/>
        <v>0</v>
      </c>
      <c r="AD682" s="45">
        <f t="shared" si="51"/>
        <v>0</v>
      </c>
    </row>
    <row r="683" spans="3:30" ht="12.75">
      <c r="C683" s="6"/>
      <c r="D683" s="6"/>
      <c r="E683" s="6"/>
      <c r="AC683" s="6">
        <f t="shared" si="52"/>
        <v>0</v>
      </c>
      <c r="AD683" s="45">
        <f t="shared" si="51"/>
        <v>0</v>
      </c>
    </row>
    <row r="684" spans="3:30" ht="12.75">
      <c r="C684" s="2" t="s">
        <v>216</v>
      </c>
      <c r="AC684" s="6">
        <f t="shared" si="52"/>
        <v>0</v>
      </c>
      <c r="AD684" s="45">
        <f t="shared" si="51"/>
        <v>0</v>
      </c>
    </row>
    <row r="685" spans="3:30" ht="12.75">
      <c r="C685" s="19"/>
      <c r="D685" s="2" t="s">
        <v>217</v>
      </c>
      <c r="F685" s="20">
        <f>H685+J685+L685</f>
        <v>1440642</v>
      </c>
      <c r="H685" s="22">
        <v>31850</v>
      </c>
      <c r="I685" s="5"/>
      <c r="J685" s="22">
        <v>1343046</v>
      </c>
      <c r="K685" s="5"/>
      <c r="L685" s="22">
        <v>65746</v>
      </c>
      <c r="M685" s="5"/>
      <c r="N685" s="22">
        <v>883758</v>
      </c>
      <c r="O685" s="5"/>
      <c r="P685" s="22">
        <v>559924</v>
      </c>
      <c r="Q685" s="5"/>
      <c r="R685" s="22">
        <v>3040</v>
      </c>
      <c r="AC685" s="6">
        <f t="shared" si="52"/>
        <v>0</v>
      </c>
      <c r="AD685" s="45">
        <f t="shared" si="51"/>
        <v>0</v>
      </c>
    </row>
    <row r="686" spans="6:30" ht="12.75">
      <c r="F686" s="3"/>
      <c r="H686" s="3"/>
      <c r="J686" s="3"/>
      <c r="L686" s="3"/>
      <c r="N686" s="3"/>
      <c r="P686" s="3"/>
      <c r="R686" s="3"/>
      <c r="AC686" s="6">
        <f t="shared" si="52"/>
        <v>0</v>
      </c>
      <c r="AD686" s="45">
        <f t="shared" si="51"/>
        <v>0</v>
      </c>
    </row>
    <row r="687" spans="3:30" ht="12.75">
      <c r="C687" s="19"/>
      <c r="D687" s="19"/>
      <c r="E687" s="2" t="s">
        <v>218</v>
      </c>
      <c r="AC687" s="6">
        <f t="shared" si="52"/>
        <v>0</v>
      </c>
      <c r="AD687" s="45">
        <f t="shared" si="51"/>
        <v>0</v>
      </c>
    </row>
    <row r="688" spans="3:30" ht="12.75">
      <c r="C688" s="19"/>
      <c r="D688" s="19"/>
      <c r="E688" s="6" t="s">
        <v>219</v>
      </c>
      <c r="F688" s="20">
        <f>H688+J688+L688</f>
        <v>5313470</v>
      </c>
      <c r="H688" s="20">
        <f>H674+H682+H685</f>
        <v>511693</v>
      </c>
      <c r="J688" s="20">
        <f>J674+J682+J685</f>
        <v>4727217</v>
      </c>
      <c r="L688" s="20">
        <f>L674+L682+L685</f>
        <v>74560</v>
      </c>
      <c r="N688" s="20">
        <f>N674+N682+N685</f>
        <v>3915063</v>
      </c>
      <c r="P688" s="20">
        <f>P674+P682+P685</f>
        <v>1673965</v>
      </c>
      <c r="R688" s="20">
        <f>R674+R682+R685</f>
        <v>275558</v>
      </c>
      <c r="AC688" s="6">
        <f t="shared" si="52"/>
        <v>0</v>
      </c>
      <c r="AD688" s="45">
        <f t="shared" si="51"/>
        <v>0</v>
      </c>
    </row>
    <row r="689" spans="3:30" ht="12.75">
      <c r="C689" s="19"/>
      <c r="D689" s="19"/>
      <c r="E689" s="19"/>
      <c r="AC689" s="6">
        <f t="shared" si="52"/>
        <v>0</v>
      </c>
      <c r="AD689" s="45">
        <f t="shared" si="51"/>
        <v>0</v>
      </c>
    </row>
    <row r="690" spans="2:30" ht="12.75">
      <c r="B690" s="2" t="s">
        <v>220</v>
      </c>
      <c r="C690" s="19"/>
      <c r="D690" s="19"/>
      <c r="E690" s="19"/>
      <c r="AC690" s="6">
        <f t="shared" si="52"/>
        <v>0</v>
      </c>
      <c r="AD690" s="45">
        <f t="shared" si="51"/>
        <v>0</v>
      </c>
    </row>
    <row r="691" spans="3:30" ht="12.75">
      <c r="C691" s="2" t="s">
        <v>221</v>
      </c>
      <c r="F691" s="20">
        <f>H691+J691+L691</f>
        <v>2619061</v>
      </c>
      <c r="G691" s="21"/>
      <c r="H691" s="22">
        <v>2440533</v>
      </c>
      <c r="I691" s="23"/>
      <c r="J691" s="22">
        <v>161851</v>
      </c>
      <c r="K691" s="23"/>
      <c r="L691" s="22">
        <v>16677</v>
      </c>
      <c r="M691" s="23"/>
      <c r="N691" s="22">
        <v>1874512</v>
      </c>
      <c r="O691" s="23"/>
      <c r="P691" s="22">
        <v>968564</v>
      </c>
      <c r="Q691" s="23"/>
      <c r="R691" s="24">
        <v>224015</v>
      </c>
      <c r="AC691" s="6">
        <f t="shared" si="52"/>
        <v>0</v>
      </c>
      <c r="AD691" s="45">
        <f t="shared" si="51"/>
        <v>0</v>
      </c>
    </row>
    <row r="692" spans="3:30" ht="12.75">
      <c r="C692" s="6"/>
      <c r="D692" s="6"/>
      <c r="E692" s="6"/>
      <c r="AC692" s="6">
        <f t="shared" si="52"/>
        <v>0</v>
      </c>
      <c r="AD692" s="45">
        <f t="shared" si="51"/>
        <v>0</v>
      </c>
    </row>
    <row r="693" spans="2:30" ht="12.75">
      <c r="B693" s="2" t="s">
        <v>222</v>
      </c>
      <c r="C693" s="19"/>
      <c r="D693" s="19"/>
      <c r="E693" s="19"/>
      <c r="AC693" s="6">
        <f t="shared" si="52"/>
        <v>0</v>
      </c>
      <c r="AD693" s="45">
        <f t="shared" si="51"/>
        <v>0</v>
      </c>
    </row>
    <row r="694" spans="2:30" ht="12.75">
      <c r="B694" s="2"/>
      <c r="C694" s="19" t="s">
        <v>223</v>
      </c>
      <c r="D694" s="19"/>
      <c r="E694" s="19"/>
      <c r="AC694" s="6">
        <f t="shared" si="52"/>
        <v>0</v>
      </c>
      <c r="AD694" s="45">
        <f t="shared" si="51"/>
        <v>0</v>
      </c>
    </row>
    <row r="695" spans="3:30" ht="12.75">
      <c r="C695" s="2" t="s">
        <v>224</v>
      </c>
      <c r="F695" s="6">
        <f>H695+J695+L695</f>
        <v>3248311</v>
      </c>
      <c r="H695" s="4">
        <v>3179918</v>
      </c>
      <c r="I695" s="5"/>
      <c r="J695" s="4">
        <v>54091</v>
      </c>
      <c r="K695" s="5"/>
      <c r="L695" s="4">
        <v>14302</v>
      </c>
      <c r="M695" s="5"/>
      <c r="N695" s="4">
        <v>2047823</v>
      </c>
      <c r="O695" s="5"/>
      <c r="P695" s="4">
        <v>1222261</v>
      </c>
      <c r="Q695" s="5"/>
      <c r="R695" s="7">
        <v>21773</v>
      </c>
      <c r="AC695" s="6">
        <f t="shared" si="52"/>
        <v>0</v>
      </c>
      <c r="AD695" s="45">
        <f t="shared" si="51"/>
        <v>0</v>
      </c>
    </row>
    <row r="696" spans="3:30" ht="12.75">
      <c r="C696" s="2" t="s">
        <v>225</v>
      </c>
      <c r="F696" s="20">
        <f>H696+J696+L696</f>
        <v>1981075</v>
      </c>
      <c r="H696" s="22">
        <v>1685535</v>
      </c>
      <c r="I696" s="5"/>
      <c r="J696" s="22">
        <v>295235</v>
      </c>
      <c r="K696" s="5"/>
      <c r="L696" s="22">
        <v>305</v>
      </c>
      <c r="M696" s="5"/>
      <c r="N696" s="22">
        <v>1414052</v>
      </c>
      <c r="O696" s="5"/>
      <c r="P696" s="22">
        <v>701347</v>
      </c>
      <c r="Q696" s="5"/>
      <c r="R696" s="22">
        <v>134324</v>
      </c>
      <c r="AC696" s="6">
        <f t="shared" si="52"/>
        <v>0</v>
      </c>
      <c r="AD696" s="45">
        <f t="shared" si="51"/>
        <v>0</v>
      </c>
    </row>
    <row r="697" spans="3:30" ht="12.75">
      <c r="C697" s="6"/>
      <c r="D697" s="6"/>
      <c r="E697" s="6"/>
      <c r="AC697" s="6">
        <f t="shared" si="52"/>
        <v>0</v>
      </c>
      <c r="AD697" s="45">
        <f t="shared" si="51"/>
        <v>0</v>
      </c>
    </row>
    <row r="698" spans="3:30" ht="12.75">
      <c r="C698" s="19"/>
      <c r="D698" s="19"/>
      <c r="E698" s="2" t="s">
        <v>18</v>
      </c>
      <c r="F698" s="20">
        <f>H698+J698+L698</f>
        <v>5229386</v>
      </c>
      <c r="H698" s="20">
        <f>SUM(H695:H696)</f>
        <v>4865453</v>
      </c>
      <c r="J698" s="20">
        <f>SUM(J695:J696)</f>
        <v>349326</v>
      </c>
      <c r="L698" s="20">
        <f>SUM(L695:L696)</f>
        <v>14607</v>
      </c>
      <c r="N698" s="20">
        <f>SUM(N695:N696)</f>
        <v>3461875</v>
      </c>
      <c r="P698" s="20">
        <f>SUM(P695:P696)</f>
        <v>1923608</v>
      </c>
      <c r="R698" s="34">
        <f>SUM(R695:R696)</f>
        <v>156097</v>
      </c>
      <c r="AC698" s="6">
        <f t="shared" si="52"/>
        <v>0</v>
      </c>
      <c r="AD698" s="45">
        <f t="shared" si="51"/>
        <v>0</v>
      </c>
    </row>
    <row r="699" spans="3:30" ht="12.75">
      <c r="C699" s="6"/>
      <c r="D699" s="6"/>
      <c r="E699" s="6"/>
      <c r="AC699" s="6">
        <f t="shared" si="52"/>
        <v>0</v>
      </c>
      <c r="AD699" s="45">
        <f t="shared" si="51"/>
        <v>0</v>
      </c>
    </row>
    <row r="700" spans="2:30" ht="12.75">
      <c r="B700" s="2" t="s">
        <v>226</v>
      </c>
      <c r="C700" s="19"/>
      <c r="D700" s="19"/>
      <c r="E700" s="19"/>
      <c r="AC700" s="6">
        <f t="shared" si="52"/>
        <v>0</v>
      </c>
      <c r="AD700" s="45">
        <f t="shared" si="51"/>
        <v>0</v>
      </c>
    </row>
    <row r="701" spans="3:30" ht="12.75">
      <c r="C701" s="2" t="s">
        <v>227</v>
      </c>
      <c r="F701" s="20">
        <f>H701+J701+L701</f>
        <v>15168968</v>
      </c>
      <c r="H701" s="22">
        <v>57905</v>
      </c>
      <c r="I701" s="5"/>
      <c r="J701" s="22">
        <v>14961004</v>
      </c>
      <c r="K701" s="5"/>
      <c r="L701" s="22">
        <v>150059</v>
      </c>
      <c r="M701" s="5"/>
      <c r="N701" s="22">
        <v>3720055</v>
      </c>
      <c r="O701" s="5"/>
      <c r="P701" s="22">
        <v>11567928</v>
      </c>
      <c r="Q701" s="5"/>
      <c r="R701" s="22">
        <v>119015</v>
      </c>
      <c r="AC701" s="6">
        <f t="shared" si="52"/>
        <v>0</v>
      </c>
      <c r="AD701" s="45">
        <f t="shared" si="51"/>
        <v>0</v>
      </c>
    </row>
    <row r="702" spans="3:30" ht="12.75">
      <c r="C702" s="6"/>
      <c r="D702" s="6"/>
      <c r="E702" s="6"/>
      <c r="AC702" s="6">
        <f t="shared" si="52"/>
        <v>0</v>
      </c>
      <c r="AD702" s="45">
        <f t="shared" si="51"/>
        <v>0</v>
      </c>
    </row>
    <row r="703" spans="2:30" ht="12.75">
      <c r="B703" s="2" t="s">
        <v>384</v>
      </c>
      <c r="C703" s="19"/>
      <c r="D703" s="19"/>
      <c r="E703" s="19"/>
      <c r="F703" s="20">
        <f>H703+J703+L703</f>
        <v>6178</v>
      </c>
      <c r="H703" s="22">
        <v>5278</v>
      </c>
      <c r="I703" s="5"/>
      <c r="J703" s="22">
        <v>900</v>
      </c>
      <c r="K703" s="5"/>
      <c r="L703" s="22">
        <v>0</v>
      </c>
      <c r="M703" s="5"/>
      <c r="N703" s="22">
        <v>0</v>
      </c>
      <c r="O703" s="5"/>
      <c r="P703" s="22">
        <v>6178</v>
      </c>
      <c r="Q703" s="5"/>
      <c r="R703" s="22">
        <v>0</v>
      </c>
      <c r="AC703" s="6">
        <f>N703+P703-R703-F703</f>
        <v>0</v>
      </c>
      <c r="AD703" s="45">
        <f t="shared" si="51"/>
        <v>0</v>
      </c>
    </row>
    <row r="704" spans="3:30" ht="12.75">
      <c r="C704" s="6"/>
      <c r="D704" s="6"/>
      <c r="E704" s="6"/>
      <c r="AD704" s="45">
        <f t="shared" si="51"/>
        <v>0</v>
      </c>
    </row>
    <row r="705" spans="2:30" ht="12.75">
      <c r="B705" s="2" t="s">
        <v>228</v>
      </c>
      <c r="C705" s="6"/>
      <c r="D705" s="6"/>
      <c r="E705" s="6"/>
      <c r="AC705" s="6">
        <f t="shared" si="52"/>
        <v>0</v>
      </c>
      <c r="AD705" s="45">
        <f t="shared" si="51"/>
        <v>0</v>
      </c>
    </row>
    <row r="706" spans="2:30" ht="12.75">
      <c r="B706" s="19"/>
      <c r="C706" s="19" t="s">
        <v>229</v>
      </c>
      <c r="D706" s="19"/>
      <c r="E706" s="19"/>
      <c r="F706" s="20">
        <f>H706+J706+L706</f>
        <v>49136</v>
      </c>
      <c r="H706" s="22">
        <v>32</v>
      </c>
      <c r="I706" s="5"/>
      <c r="J706" s="22">
        <v>50543</v>
      </c>
      <c r="K706" s="5"/>
      <c r="L706" s="22">
        <v>-1439</v>
      </c>
      <c r="M706" s="5"/>
      <c r="N706" s="22">
        <v>54183</v>
      </c>
      <c r="O706" s="5"/>
      <c r="P706" s="22">
        <v>-5047</v>
      </c>
      <c r="Q706" s="5"/>
      <c r="R706" s="22">
        <v>0</v>
      </c>
      <c r="AC706" s="6">
        <f t="shared" si="52"/>
        <v>0</v>
      </c>
      <c r="AD706" s="45">
        <f t="shared" si="51"/>
        <v>0</v>
      </c>
    </row>
    <row r="707" spans="3:30" ht="12.75">
      <c r="C707" s="6"/>
      <c r="D707" s="6"/>
      <c r="E707" s="6"/>
      <c r="AC707" s="6">
        <f t="shared" si="52"/>
        <v>0</v>
      </c>
      <c r="AD707" s="45">
        <f t="shared" si="51"/>
        <v>0</v>
      </c>
    </row>
    <row r="708" spans="2:30" ht="12.75">
      <c r="B708" s="2" t="s">
        <v>230</v>
      </c>
      <c r="C708" s="6"/>
      <c r="D708" s="6"/>
      <c r="E708" s="6"/>
      <c r="AC708" s="6">
        <f t="shared" si="52"/>
        <v>0</v>
      </c>
      <c r="AD708" s="45">
        <f t="shared" si="51"/>
        <v>0</v>
      </c>
    </row>
    <row r="709" spans="2:30" ht="12.75">
      <c r="B709" s="19"/>
      <c r="C709" s="19" t="s">
        <v>231</v>
      </c>
      <c r="D709" s="19"/>
      <c r="E709" s="19"/>
      <c r="F709" s="20">
        <f>H709+J709+L709</f>
        <v>0</v>
      </c>
      <c r="H709" s="22">
        <v>-11267781</v>
      </c>
      <c r="I709" s="5"/>
      <c r="J709" s="22">
        <v>11267781</v>
      </c>
      <c r="K709" s="5"/>
      <c r="L709" s="22">
        <v>0</v>
      </c>
      <c r="M709" s="5"/>
      <c r="N709" s="22">
        <v>0</v>
      </c>
      <c r="O709" s="5"/>
      <c r="P709" s="22">
        <v>0</v>
      </c>
      <c r="Q709" s="5"/>
      <c r="R709" s="22">
        <v>0</v>
      </c>
      <c r="AC709" s="6">
        <f t="shared" si="52"/>
        <v>0</v>
      </c>
      <c r="AD709" s="45">
        <f t="shared" si="51"/>
        <v>0</v>
      </c>
    </row>
    <row r="710" spans="3:30" ht="12.75">
      <c r="C710" s="6"/>
      <c r="D710" s="6"/>
      <c r="E710" s="6"/>
      <c r="AC710" s="6">
        <f t="shared" si="52"/>
        <v>0</v>
      </c>
      <c r="AD710" s="45">
        <f t="shared" si="51"/>
        <v>0</v>
      </c>
    </row>
    <row r="711" spans="3:30" ht="12.75">
      <c r="C711" s="19"/>
      <c r="D711" s="19"/>
      <c r="E711" s="2" t="s">
        <v>232</v>
      </c>
      <c r="F711" s="20">
        <f>H711+J711+L711</f>
        <v>57434973</v>
      </c>
      <c r="H711" s="20">
        <f>H709+H706+H701+H698+H691+H688+H665+H661+H624+H703</f>
        <v>31273</v>
      </c>
      <c r="I711" s="3" t="e">
        <f>I709+I706+I701+I698+I691+I688+#REF!+I661+I624</f>
        <v>#REF!</v>
      </c>
      <c r="J711" s="20">
        <f>J709+J706+J701+J698+J691+J688+J665+J661+J624+J703</f>
        <v>55690539</v>
      </c>
      <c r="K711" s="3" t="e">
        <f>K709+K706+K701+K698+K691+K688+#REF!+K661+K624</f>
        <v>#REF!</v>
      </c>
      <c r="L711" s="20">
        <f>L709+L706+L701+L698+L691+L688+L665+L661+L624+L703</f>
        <v>1713161</v>
      </c>
      <c r="M711" s="3" t="e">
        <f>M709+M706+M701+M698+M691+M688+#REF!+M661+M624</f>
        <v>#REF!</v>
      </c>
      <c r="N711" s="20">
        <f>N709+N706+N701+N698+N691+N688+N665+N661+N624+N703</f>
        <v>28455255</v>
      </c>
      <c r="O711" s="3" t="e">
        <f>O709+O706+O701+O698+O691+O688+#REF!+O661+O624</f>
        <v>#REF!</v>
      </c>
      <c r="P711" s="20">
        <f>P709+P706+P701+P698+P691+P688+P665+P661+P624+P703</f>
        <v>32748211</v>
      </c>
      <c r="Q711" s="3" t="e">
        <f>Q709+Q706+Q701+Q698+Q691+Q688+#REF!+Q661+Q624</f>
        <v>#REF!</v>
      </c>
      <c r="R711" s="20">
        <f>R709+R706+R701+R698+R691+R688+R665+R661+R624+R703</f>
        <v>3768493</v>
      </c>
      <c r="AC711" s="6">
        <f t="shared" si="52"/>
        <v>0</v>
      </c>
      <c r="AD711" s="45">
        <f t="shared" si="51"/>
        <v>0</v>
      </c>
    </row>
    <row r="712" spans="3:30" ht="12.75">
      <c r="C712" s="6"/>
      <c r="D712" s="6"/>
      <c r="E712" s="6"/>
      <c r="AC712" s="6">
        <f t="shared" si="52"/>
        <v>0</v>
      </c>
      <c r="AD712" s="45">
        <f t="shared" si="51"/>
        <v>0</v>
      </c>
    </row>
    <row r="713" spans="1:30" ht="12.75">
      <c r="A713" s="18" t="s">
        <v>233</v>
      </c>
      <c r="B713" s="18"/>
      <c r="C713" s="6"/>
      <c r="D713" s="6"/>
      <c r="E713" s="6"/>
      <c r="AC713" s="6">
        <f t="shared" si="52"/>
        <v>0</v>
      </c>
      <c r="AD713" s="45">
        <f aca="true" t="shared" si="53" ref="AD713:AD776">+N713+P713-R713-F713</f>
        <v>0</v>
      </c>
    </row>
    <row r="714" spans="3:30" ht="12.75">
      <c r="C714" s="19"/>
      <c r="D714" s="19"/>
      <c r="E714" s="19"/>
      <c r="AC714" s="6">
        <f t="shared" si="52"/>
        <v>0</v>
      </c>
      <c r="AD714" s="45">
        <f t="shared" si="53"/>
        <v>0</v>
      </c>
    </row>
    <row r="715" spans="2:30" ht="12.75">
      <c r="B715" s="2" t="s">
        <v>234</v>
      </c>
      <c r="C715" s="19"/>
      <c r="D715" s="19"/>
      <c r="E715" s="19"/>
      <c r="AC715" s="6">
        <f t="shared" si="52"/>
        <v>0</v>
      </c>
      <c r="AD715" s="45">
        <f t="shared" si="53"/>
        <v>0</v>
      </c>
    </row>
    <row r="716" spans="3:30" ht="12.75">
      <c r="C716" s="2" t="s">
        <v>235</v>
      </c>
      <c r="AC716" s="6">
        <f t="shared" si="52"/>
        <v>0</v>
      </c>
      <c r="AD716" s="45">
        <f t="shared" si="53"/>
        <v>0</v>
      </c>
    </row>
    <row r="717" spans="3:30" ht="12.75">
      <c r="C717" s="2" t="s">
        <v>236</v>
      </c>
      <c r="F717" s="6">
        <f>H717+J717+L717</f>
        <v>2230983</v>
      </c>
      <c r="H717" s="4">
        <v>1968675</v>
      </c>
      <c r="I717" s="5"/>
      <c r="J717" s="4">
        <v>262308</v>
      </c>
      <c r="K717" s="5"/>
      <c r="L717" s="4">
        <v>0</v>
      </c>
      <c r="M717" s="5"/>
      <c r="N717" s="4">
        <v>1559463</v>
      </c>
      <c r="O717" s="5"/>
      <c r="P717" s="4">
        <v>671520</v>
      </c>
      <c r="Q717" s="5"/>
      <c r="R717" s="7">
        <v>0</v>
      </c>
      <c r="AC717" s="6">
        <f t="shared" si="52"/>
        <v>0</v>
      </c>
      <c r="AD717" s="45">
        <f t="shared" si="53"/>
        <v>0</v>
      </c>
    </row>
    <row r="718" spans="3:30" ht="12.75">
      <c r="C718" s="2" t="s">
        <v>433</v>
      </c>
      <c r="F718" s="6">
        <f>H718+J718+L718</f>
        <v>338986</v>
      </c>
      <c r="H718" s="4">
        <v>326864</v>
      </c>
      <c r="I718" s="5"/>
      <c r="J718" s="4">
        <v>12122</v>
      </c>
      <c r="K718" s="5"/>
      <c r="L718" s="7">
        <v>0</v>
      </c>
      <c r="M718" s="5"/>
      <c r="N718" s="4">
        <v>307343</v>
      </c>
      <c r="O718" s="5"/>
      <c r="P718" s="4">
        <v>31643</v>
      </c>
      <c r="Q718" s="5"/>
      <c r="R718" s="7">
        <v>0</v>
      </c>
      <c r="AC718" s="6">
        <f t="shared" si="52"/>
        <v>0</v>
      </c>
      <c r="AD718" s="45">
        <f t="shared" si="53"/>
        <v>0</v>
      </c>
    </row>
    <row r="719" spans="3:30" ht="12.75">
      <c r="C719" s="2" t="s">
        <v>432</v>
      </c>
      <c r="H719" s="4"/>
      <c r="I719" s="5"/>
      <c r="J719" s="4"/>
      <c r="K719" s="5"/>
      <c r="L719" s="4"/>
      <c r="M719" s="5"/>
      <c r="N719" s="4"/>
      <c r="O719" s="5"/>
      <c r="P719" s="4"/>
      <c r="Q719" s="5"/>
      <c r="R719" s="4"/>
      <c r="AC719" s="6">
        <f t="shared" si="52"/>
        <v>0</v>
      </c>
      <c r="AD719" s="45">
        <f t="shared" si="53"/>
        <v>0</v>
      </c>
    </row>
    <row r="720" spans="3:30" ht="12.75">
      <c r="C720" s="19"/>
      <c r="D720" s="2" t="s">
        <v>237</v>
      </c>
      <c r="F720" s="6">
        <f>H720+J720+L720</f>
        <v>847597</v>
      </c>
      <c r="H720" s="4">
        <v>827119</v>
      </c>
      <c r="I720" s="5"/>
      <c r="J720" s="4">
        <v>20478</v>
      </c>
      <c r="K720" s="5"/>
      <c r="L720" s="7">
        <v>0</v>
      </c>
      <c r="M720" s="5"/>
      <c r="N720" s="4">
        <v>676873</v>
      </c>
      <c r="O720" s="5"/>
      <c r="P720" s="4">
        <v>249344</v>
      </c>
      <c r="Q720" s="5"/>
      <c r="R720" s="4">
        <v>78620</v>
      </c>
      <c r="AC720" s="6">
        <f t="shared" si="52"/>
        <v>0</v>
      </c>
      <c r="AD720" s="45">
        <f t="shared" si="53"/>
        <v>0</v>
      </c>
    </row>
    <row r="721" spans="3:30" ht="12.75">
      <c r="C721" s="2" t="s">
        <v>431</v>
      </c>
      <c r="H721" s="4"/>
      <c r="I721" s="5"/>
      <c r="J721" s="4"/>
      <c r="K721" s="5"/>
      <c r="L721" s="4"/>
      <c r="M721" s="5"/>
      <c r="N721" s="4"/>
      <c r="O721" s="5"/>
      <c r="P721" s="4"/>
      <c r="Q721" s="5"/>
      <c r="R721" s="4"/>
      <c r="AC721" s="6">
        <f t="shared" si="52"/>
        <v>0</v>
      </c>
      <c r="AD721" s="45">
        <f t="shared" si="53"/>
        <v>0</v>
      </c>
    </row>
    <row r="722" spans="3:30" ht="12.75">
      <c r="C722" s="19"/>
      <c r="D722" s="2" t="s">
        <v>238</v>
      </c>
      <c r="F722" s="6">
        <f>H722+J722+L722</f>
        <v>1699045</v>
      </c>
      <c r="H722" s="4">
        <v>1512049</v>
      </c>
      <c r="I722" s="5"/>
      <c r="J722" s="7">
        <v>186996</v>
      </c>
      <c r="K722" s="5"/>
      <c r="L722" s="7">
        <v>0</v>
      </c>
      <c r="M722" s="5"/>
      <c r="N722" s="4">
        <v>1195823</v>
      </c>
      <c r="O722" s="5"/>
      <c r="P722" s="4">
        <v>503222</v>
      </c>
      <c r="Q722" s="5"/>
      <c r="R722" s="7">
        <v>0</v>
      </c>
      <c r="AC722" s="6">
        <f t="shared" si="52"/>
        <v>0</v>
      </c>
      <c r="AD722" s="45">
        <f t="shared" si="53"/>
        <v>0</v>
      </c>
    </row>
    <row r="723" spans="3:30" ht="12.75">
      <c r="C723" s="2" t="s">
        <v>434</v>
      </c>
      <c r="F723" s="6">
        <f>H723+J723+L723</f>
        <v>828172</v>
      </c>
      <c r="H723" s="4">
        <v>688482</v>
      </c>
      <c r="I723" s="5"/>
      <c r="J723" s="4">
        <v>139690</v>
      </c>
      <c r="K723" s="5"/>
      <c r="L723" s="4">
        <v>0</v>
      </c>
      <c r="M723" s="5"/>
      <c r="N723" s="4">
        <v>656647</v>
      </c>
      <c r="O723" s="5"/>
      <c r="P723" s="4">
        <v>271525</v>
      </c>
      <c r="Q723" s="5"/>
      <c r="R723" s="7">
        <v>100000</v>
      </c>
      <c r="AC723" s="6">
        <f t="shared" si="52"/>
        <v>0</v>
      </c>
      <c r="AD723" s="45">
        <f t="shared" si="53"/>
        <v>0</v>
      </c>
    </row>
    <row r="724" spans="3:30" ht="12.75">
      <c r="C724" s="2" t="s">
        <v>435</v>
      </c>
      <c r="H724" s="4" t="s">
        <v>132</v>
      </c>
      <c r="I724" s="5"/>
      <c r="J724" s="4" t="s">
        <v>132</v>
      </c>
      <c r="K724" s="5"/>
      <c r="L724" s="4"/>
      <c r="M724" s="5"/>
      <c r="N724" s="4" t="s">
        <v>132</v>
      </c>
      <c r="O724" s="5"/>
      <c r="P724" s="4" t="s">
        <v>132</v>
      </c>
      <c r="Q724" s="5"/>
      <c r="R724" s="4"/>
      <c r="AC724" s="6">
        <f t="shared" si="52"/>
        <v>0</v>
      </c>
      <c r="AD724" s="45">
        <f t="shared" si="53"/>
        <v>0</v>
      </c>
    </row>
    <row r="725" spans="3:30" ht="12.75">
      <c r="C725" s="19"/>
      <c r="D725" s="2" t="s">
        <v>239</v>
      </c>
      <c r="F725" s="20">
        <f>H725+J725+L725</f>
        <v>1488277</v>
      </c>
      <c r="H725" s="22">
        <v>512099</v>
      </c>
      <c r="I725" s="5"/>
      <c r="J725" s="22">
        <v>935738</v>
      </c>
      <c r="K725" s="5"/>
      <c r="L725" s="22">
        <v>40440</v>
      </c>
      <c r="M725" s="5"/>
      <c r="N725" s="22">
        <v>898488</v>
      </c>
      <c r="O725" s="5"/>
      <c r="P725" s="22">
        <v>589789</v>
      </c>
      <c r="Q725" s="5"/>
      <c r="R725" s="22">
        <v>0</v>
      </c>
      <c r="AC725" s="6">
        <f aca="true" t="shared" si="54" ref="AC725:AC789">N725+P725-R725-F725</f>
        <v>0</v>
      </c>
      <c r="AD725" s="45">
        <f t="shared" si="53"/>
        <v>0</v>
      </c>
    </row>
    <row r="726" spans="3:30" ht="12.75">
      <c r="C726" s="6"/>
      <c r="D726" s="6"/>
      <c r="E726" s="6"/>
      <c r="AC726" s="6">
        <f t="shared" si="54"/>
        <v>0</v>
      </c>
      <c r="AD726" s="45">
        <f t="shared" si="53"/>
        <v>0</v>
      </c>
    </row>
    <row r="727" spans="3:30" ht="12.75">
      <c r="C727" s="19"/>
      <c r="D727" s="19"/>
      <c r="E727" s="2" t="s">
        <v>18</v>
      </c>
      <c r="F727" s="20">
        <f>H727+J727+L727</f>
        <v>7433060</v>
      </c>
      <c r="H727" s="20">
        <f>SUM(H717:H725)</f>
        <v>5835288</v>
      </c>
      <c r="J727" s="20">
        <f>SUM(J717:J725)</f>
        <v>1557332</v>
      </c>
      <c r="L727" s="20">
        <f>SUM(L717:L725)</f>
        <v>40440</v>
      </c>
      <c r="N727" s="20">
        <f>SUM(N717:N725)</f>
        <v>5294637</v>
      </c>
      <c r="P727" s="20">
        <f>SUM(P717:P725)</f>
        <v>2317043</v>
      </c>
      <c r="R727" s="20">
        <f>SUM(R717:R725)</f>
        <v>178620</v>
      </c>
      <c r="AC727" s="6">
        <f t="shared" si="54"/>
        <v>0</v>
      </c>
      <c r="AD727" s="45">
        <f t="shared" si="53"/>
        <v>0</v>
      </c>
    </row>
    <row r="728" spans="3:30" ht="12.75">
      <c r="C728" s="6"/>
      <c r="D728" s="6"/>
      <c r="E728" s="6"/>
      <c r="AC728" s="6">
        <f t="shared" si="54"/>
        <v>0</v>
      </c>
      <c r="AD728" s="45">
        <f t="shared" si="53"/>
        <v>0</v>
      </c>
    </row>
    <row r="729" spans="3:30" ht="12.75">
      <c r="C729" s="2" t="s">
        <v>240</v>
      </c>
      <c r="AC729" s="6">
        <f t="shared" si="54"/>
        <v>0</v>
      </c>
      <c r="AD729" s="45">
        <f t="shared" si="53"/>
        <v>0</v>
      </c>
    </row>
    <row r="730" spans="3:30" ht="12.75">
      <c r="C730" s="19"/>
      <c r="D730" s="2" t="s">
        <v>241</v>
      </c>
      <c r="F730" s="6">
        <f>H730+J730+L730</f>
        <v>728737</v>
      </c>
      <c r="H730" s="4">
        <v>704801</v>
      </c>
      <c r="I730" s="5"/>
      <c r="J730" s="4">
        <v>19896</v>
      </c>
      <c r="K730" s="5"/>
      <c r="L730" s="4">
        <v>4040</v>
      </c>
      <c r="M730" s="5"/>
      <c r="N730" s="4">
        <v>510844</v>
      </c>
      <c r="O730" s="5"/>
      <c r="P730" s="4">
        <v>217893</v>
      </c>
      <c r="Q730" s="5"/>
      <c r="R730" s="7">
        <v>0</v>
      </c>
      <c r="AC730" s="6">
        <f t="shared" si="54"/>
        <v>0</v>
      </c>
      <c r="AD730" s="45">
        <f t="shared" si="53"/>
        <v>0</v>
      </c>
    </row>
    <row r="731" spans="3:30" ht="12.75">
      <c r="C731" s="19"/>
      <c r="D731" s="2" t="s">
        <v>242</v>
      </c>
      <c r="F731" s="6">
        <f>H731+J731+L731</f>
        <v>543955</v>
      </c>
      <c r="H731" s="4">
        <v>543955</v>
      </c>
      <c r="I731" s="5"/>
      <c r="J731" s="7">
        <v>0</v>
      </c>
      <c r="K731" s="5"/>
      <c r="L731" s="7">
        <v>0</v>
      </c>
      <c r="M731" s="5"/>
      <c r="N731" s="4">
        <v>419954</v>
      </c>
      <c r="O731" s="5"/>
      <c r="P731" s="4">
        <v>124001</v>
      </c>
      <c r="Q731" s="5"/>
      <c r="R731" s="7">
        <v>0</v>
      </c>
      <c r="AC731" s="6">
        <f t="shared" si="54"/>
        <v>0</v>
      </c>
      <c r="AD731" s="45">
        <f t="shared" si="53"/>
        <v>0</v>
      </c>
    </row>
    <row r="732" spans="3:30" ht="12.75">
      <c r="C732" s="19"/>
      <c r="D732" s="2" t="s">
        <v>243</v>
      </c>
      <c r="F732" s="6">
        <f>H732+J732+L732</f>
        <v>2861265</v>
      </c>
      <c r="H732" s="4">
        <v>2603197</v>
      </c>
      <c r="I732" s="5"/>
      <c r="J732" s="7">
        <v>258068</v>
      </c>
      <c r="K732" s="5"/>
      <c r="L732" s="7">
        <v>0</v>
      </c>
      <c r="M732" s="5"/>
      <c r="N732" s="4">
        <v>2171090</v>
      </c>
      <c r="O732" s="5"/>
      <c r="P732" s="4">
        <v>690175</v>
      </c>
      <c r="Q732" s="5"/>
      <c r="R732" s="7">
        <v>0</v>
      </c>
      <c r="AC732" s="6">
        <f t="shared" si="54"/>
        <v>0</v>
      </c>
      <c r="AD732" s="45">
        <f t="shared" si="53"/>
        <v>0</v>
      </c>
    </row>
    <row r="733" spans="3:30" ht="12.75">
      <c r="C733" s="19"/>
      <c r="D733" s="2" t="s">
        <v>244</v>
      </c>
      <c r="H733" s="4"/>
      <c r="I733" s="5"/>
      <c r="J733" s="4"/>
      <c r="K733" s="5"/>
      <c r="L733" s="4"/>
      <c r="M733" s="5"/>
      <c r="N733" s="4"/>
      <c r="O733" s="5"/>
      <c r="P733" s="4"/>
      <c r="Q733" s="5"/>
      <c r="R733" s="4"/>
      <c r="AC733" s="6">
        <f t="shared" si="54"/>
        <v>0</v>
      </c>
      <c r="AD733" s="45">
        <f t="shared" si="53"/>
        <v>0</v>
      </c>
    </row>
    <row r="734" spans="3:30" ht="12.75">
      <c r="C734" s="19"/>
      <c r="D734" s="19"/>
      <c r="E734" s="2" t="s">
        <v>439</v>
      </c>
      <c r="F734" s="6">
        <f>H734+J734+L734</f>
        <v>424896</v>
      </c>
      <c r="H734" s="4">
        <v>407386</v>
      </c>
      <c r="I734" s="5"/>
      <c r="J734" s="4">
        <v>17510</v>
      </c>
      <c r="K734" s="5"/>
      <c r="L734" s="7">
        <v>0</v>
      </c>
      <c r="M734" s="5"/>
      <c r="N734" s="4">
        <v>403483</v>
      </c>
      <c r="O734" s="5"/>
      <c r="P734" s="4">
        <v>152940</v>
      </c>
      <c r="Q734" s="5"/>
      <c r="R734" s="4">
        <v>131527</v>
      </c>
      <c r="AC734" s="6">
        <f t="shared" si="54"/>
        <v>0</v>
      </c>
      <c r="AD734" s="45">
        <f t="shared" si="53"/>
        <v>0</v>
      </c>
    </row>
    <row r="735" spans="3:30" ht="12.75">
      <c r="C735" s="19"/>
      <c r="D735" s="2" t="s">
        <v>245</v>
      </c>
      <c r="F735" s="6">
        <f>H735+J735+L735</f>
        <v>630069</v>
      </c>
      <c r="H735" s="4">
        <v>626463</v>
      </c>
      <c r="I735" s="5"/>
      <c r="J735" s="4">
        <v>3606</v>
      </c>
      <c r="K735" s="5"/>
      <c r="L735" s="7">
        <v>0</v>
      </c>
      <c r="M735" s="5"/>
      <c r="N735" s="4">
        <v>493494</v>
      </c>
      <c r="O735" s="5"/>
      <c r="P735" s="4">
        <v>136575</v>
      </c>
      <c r="Q735" s="5"/>
      <c r="R735" s="7">
        <v>0</v>
      </c>
      <c r="AC735" s="6">
        <f t="shared" si="54"/>
        <v>0</v>
      </c>
      <c r="AD735" s="45">
        <f t="shared" si="53"/>
        <v>0</v>
      </c>
    </row>
    <row r="736" spans="3:30" ht="12.75">
      <c r="C736" s="19"/>
      <c r="D736" s="2" t="s">
        <v>246</v>
      </c>
      <c r="F736" s="6">
        <f>H736+J736+L736</f>
        <v>939924</v>
      </c>
      <c r="H736" s="4">
        <v>867047</v>
      </c>
      <c r="I736" s="5"/>
      <c r="J736" s="4">
        <v>70309</v>
      </c>
      <c r="K736" s="5"/>
      <c r="L736" s="7">
        <v>2568</v>
      </c>
      <c r="M736" s="5"/>
      <c r="N736" s="4">
        <v>698758</v>
      </c>
      <c r="O736" s="5"/>
      <c r="P736" s="4">
        <v>291166</v>
      </c>
      <c r="Q736" s="5"/>
      <c r="R736" s="7">
        <v>50000</v>
      </c>
      <c r="AC736" s="6">
        <f t="shared" si="54"/>
        <v>0</v>
      </c>
      <c r="AD736" s="45">
        <f t="shared" si="53"/>
        <v>0</v>
      </c>
    </row>
    <row r="737" spans="3:30" ht="12.75">
      <c r="C737" s="19"/>
      <c r="D737" s="2" t="s">
        <v>332</v>
      </c>
      <c r="F737" s="20">
        <f>H737+J737+L737</f>
        <v>447502</v>
      </c>
      <c r="H737" s="22">
        <v>444861</v>
      </c>
      <c r="I737" s="5"/>
      <c r="J737" s="22">
        <v>2641</v>
      </c>
      <c r="K737" s="5"/>
      <c r="L737" s="22">
        <v>0</v>
      </c>
      <c r="M737" s="5"/>
      <c r="N737" s="22">
        <v>376417</v>
      </c>
      <c r="O737" s="5"/>
      <c r="P737" s="22">
        <v>71085</v>
      </c>
      <c r="Q737" s="5"/>
      <c r="R737" s="24">
        <v>0</v>
      </c>
      <c r="AC737" s="6">
        <f t="shared" si="54"/>
        <v>0</v>
      </c>
      <c r="AD737" s="45">
        <f t="shared" si="53"/>
        <v>0</v>
      </c>
    </row>
    <row r="738" spans="3:30" ht="12.75">
      <c r="C738" s="6"/>
      <c r="D738" s="6"/>
      <c r="E738" s="6"/>
      <c r="AC738" s="6">
        <f t="shared" si="54"/>
        <v>0</v>
      </c>
      <c r="AD738" s="45">
        <f t="shared" si="53"/>
        <v>0</v>
      </c>
    </row>
    <row r="739" spans="3:30" ht="12.75">
      <c r="C739" s="19"/>
      <c r="D739" s="19"/>
      <c r="E739" s="2" t="s">
        <v>18</v>
      </c>
      <c r="F739" s="20">
        <f>SUM(F730:F737)</f>
        <v>6576348</v>
      </c>
      <c r="H739" s="20">
        <f>SUM(H730:H737)</f>
        <v>6197710</v>
      </c>
      <c r="J739" s="20">
        <f>SUM(J730:J737)</f>
        <v>372030</v>
      </c>
      <c r="L739" s="20">
        <f>SUM(L730:L737)</f>
        <v>6608</v>
      </c>
      <c r="N739" s="20">
        <f>SUM(N730:N737)</f>
        <v>5074040</v>
      </c>
      <c r="P739" s="20">
        <f>SUM(P730:P737)</f>
        <v>1683835</v>
      </c>
      <c r="R739" s="20">
        <f>SUM(R730:R737)</f>
        <v>181527</v>
      </c>
      <c r="AC739" s="6">
        <f t="shared" si="54"/>
        <v>0</v>
      </c>
      <c r="AD739" s="45">
        <f t="shared" si="53"/>
        <v>0</v>
      </c>
    </row>
    <row r="740" spans="3:30" ht="12.75">
      <c r="C740" s="6"/>
      <c r="D740" s="6"/>
      <c r="E740" s="6"/>
      <c r="AC740" s="6">
        <f t="shared" si="54"/>
        <v>0</v>
      </c>
      <c r="AD740" s="45">
        <f t="shared" si="53"/>
        <v>0</v>
      </c>
    </row>
    <row r="741" spans="3:30" ht="12.75">
      <c r="C741" s="19"/>
      <c r="D741" s="19"/>
      <c r="E741" s="2" t="s">
        <v>247</v>
      </c>
      <c r="F741" s="20">
        <f>H741+J741+L741</f>
        <v>14009408</v>
      </c>
      <c r="H741" s="20">
        <f>H727+H739</f>
        <v>12032998</v>
      </c>
      <c r="J741" s="20">
        <f>J727+J739</f>
        <v>1929362</v>
      </c>
      <c r="L741" s="20">
        <f>L727+L739</f>
        <v>47048</v>
      </c>
      <c r="N741" s="20">
        <f>N727+N739</f>
        <v>10368677</v>
      </c>
      <c r="P741" s="20">
        <f>P727+P739</f>
        <v>4000878</v>
      </c>
      <c r="R741" s="20">
        <f>R727+R739</f>
        <v>360147</v>
      </c>
      <c r="AC741" s="6">
        <f t="shared" si="54"/>
        <v>0</v>
      </c>
      <c r="AD741" s="45">
        <f t="shared" si="53"/>
        <v>0</v>
      </c>
    </row>
    <row r="742" spans="3:30" ht="12.75">
      <c r="C742" s="6"/>
      <c r="D742" s="6"/>
      <c r="E742" s="6"/>
      <c r="AC742" s="6">
        <f t="shared" si="54"/>
        <v>0</v>
      </c>
      <c r="AD742" s="45">
        <f t="shared" si="53"/>
        <v>0</v>
      </c>
    </row>
    <row r="743" spans="2:30" ht="12.75">
      <c r="B743" s="2" t="s">
        <v>248</v>
      </c>
      <c r="C743" s="19"/>
      <c r="D743" s="19"/>
      <c r="E743" s="19"/>
      <c r="AC743" s="6">
        <f t="shared" si="54"/>
        <v>0</v>
      </c>
      <c r="AD743" s="45">
        <f t="shared" si="53"/>
        <v>0</v>
      </c>
    </row>
    <row r="744" spans="3:30" ht="12.75">
      <c r="C744" s="2" t="s">
        <v>249</v>
      </c>
      <c r="AC744" s="6">
        <f t="shared" si="54"/>
        <v>0</v>
      </c>
      <c r="AD744" s="45">
        <f t="shared" si="53"/>
        <v>0</v>
      </c>
    </row>
    <row r="745" spans="3:30" ht="12.75">
      <c r="C745" s="19"/>
      <c r="D745" s="2" t="s">
        <v>250</v>
      </c>
      <c r="F745" s="6">
        <f>H745+J745+L745</f>
        <v>4421162</v>
      </c>
      <c r="G745" s="21"/>
      <c r="H745" s="4">
        <v>3376374</v>
      </c>
      <c r="I745" s="23"/>
      <c r="J745" s="4">
        <v>1039907</v>
      </c>
      <c r="K745" s="23"/>
      <c r="L745" s="4">
        <v>4881</v>
      </c>
      <c r="M745" s="23"/>
      <c r="N745" s="4">
        <v>3594377</v>
      </c>
      <c r="O745" s="23"/>
      <c r="P745" s="4">
        <v>1352133</v>
      </c>
      <c r="Q745" s="23"/>
      <c r="R745" s="4">
        <v>525348</v>
      </c>
      <c r="AC745" s="6">
        <f t="shared" si="54"/>
        <v>0</v>
      </c>
      <c r="AD745" s="45">
        <f t="shared" si="53"/>
        <v>0</v>
      </c>
    </row>
    <row r="746" spans="3:30" ht="12.75">
      <c r="C746" s="19"/>
      <c r="D746" s="2" t="s">
        <v>251</v>
      </c>
      <c r="F746" s="6">
        <f>H746+J746+L746</f>
        <v>313834</v>
      </c>
      <c r="H746" s="4">
        <v>477085</v>
      </c>
      <c r="I746" s="5"/>
      <c r="J746" s="4">
        <v>-163251</v>
      </c>
      <c r="K746" s="5"/>
      <c r="L746" s="7">
        <v>0</v>
      </c>
      <c r="M746" s="5"/>
      <c r="N746" s="4">
        <v>668222</v>
      </c>
      <c r="O746" s="5"/>
      <c r="P746" s="4">
        <v>252874</v>
      </c>
      <c r="Q746" s="5"/>
      <c r="R746" s="4">
        <v>607262</v>
      </c>
      <c r="AC746" s="6">
        <f t="shared" si="54"/>
        <v>0</v>
      </c>
      <c r="AD746" s="45">
        <f t="shared" si="53"/>
        <v>0</v>
      </c>
    </row>
    <row r="747" spans="3:30" ht="12.75">
      <c r="C747" s="19"/>
      <c r="D747" s="2" t="s">
        <v>252</v>
      </c>
      <c r="F747" s="6">
        <f>H747+J747+L747</f>
        <v>381806</v>
      </c>
      <c r="H747" s="4">
        <v>228290</v>
      </c>
      <c r="I747" s="5"/>
      <c r="J747" s="4">
        <v>153516</v>
      </c>
      <c r="K747" s="5"/>
      <c r="L747" s="7">
        <v>0</v>
      </c>
      <c r="M747" s="5"/>
      <c r="N747" s="4">
        <v>263828</v>
      </c>
      <c r="O747" s="5"/>
      <c r="P747" s="4">
        <v>176710</v>
      </c>
      <c r="Q747" s="5"/>
      <c r="R747" s="7">
        <v>58732</v>
      </c>
      <c r="AC747" s="6">
        <f t="shared" si="54"/>
        <v>0</v>
      </c>
      <c r="AD747" s="45">
        <f t="shared" si="53"/>
        <v>0</v>
      </c>
    </row>
    <row r="748" spans="3:30" ht="12.75">
      <c r="C748" s="19"/>
      <c r="D748" s="2" t="s">
        <v>253</v>
      </c>
      <c r="H748" s="4"/>
      <c r="I748" s="5"/>
      <c r="J748" s="4"/>
      <c r="K748" s="5"/>
      <c r="L748" s="4"/>
      <c r="M748" s="5"/>
      <c r="N748" s="4"/>
      <c r="O748" s="5"/>
      <c r="P748" s="4"/>
      <c r="Q748" s="5"/>
      <c r="R748" s="4"/>
      <c r="AC748" s="6">
        <f t="shared" si="54"/>
        <v>0</v>
      </c>
      <c r="AD748" s="45">
        <f t="shared" si="53"/>
        <v>0</v>
      </c>
    </row>
    <row r="749" spans="3:30" ht="12.75">
      <c r="C749" s="19"/>
      <c r="D749" s="19"/>
      <c r="E749" s="2" t="s">
        <v>438</v>
      </c>
      <c r="F749" s="6">
        <f>H749+J749+L749</f>
        <v>625657</v>
      </c>
      <c r="H749" s="4">
        <v>361845</v>
      </c>
      <c r="I749" s="5"/>
      <c r="J749" s="4">
        <v>260666</v>
      </c>
      <c r="K749" s="5"/>
      <c r="L749" s="4">
        <v>3146</v>
      </c>
      <c r="M749" s="5"/>
      <c r="N749" s="4">
        <v>452049</v>
      </c>
      <c r="O749" s="5"/>
      <c r="P749" s="4">
        <v>203571</v>
      </c>
      <c r="Q749" s="5"/>
      <c r="R749" s="4">
        <v>29963</v>
      </c>
      <c r="AC749" s="6">
        <f t="shared" si="54"/>
        <v>0</v>
      </c>
      <c r="AD749" s="45">
        <f t="shared" si="53"/>
        <v>0</v>
      </c>
    </row>
    <row r="750" spans="3:30" ht="12.75">
      <c r="C750" s="19"/>
      <c r="D750" s="2" t="s">
        <v>254</v>
      </c>
      <c r="H750" s="4" t="s">
        <v>132</v>
      </c>
      <c r="I750" s="5"/>
      <c r="J750" s="4"/>
      <c r="K750" s="5"/>
      <c r="L750" s="4"/>
      <c r="M750" s="5"/>
      <c r="N750" s="4"/>
      <c r="O750" s="5"/>
      <c r="P750" s="4" t="s">
        <v>132</v>
      </c>
      <c r="Q750" s="5"/>
      <c r="R750" s="4"/>
      <c r="AC750" s="6">
        <f t="shared" si="54"/>
        <v>0</v>
      </c>
      <c r="AD750" s="45">
        <f t="shared" si="53"/>
        <v>0</v>
      </c>
    </row>
    <row r="751" spans="3:30" ht="12.75">
      <c r="C751" s="19"/>
      <c r="D751" s="19"/>
      <c r="E751" s="2" t="s">
        <v>181</v>
      </c>
      <c r="F751" s="3">
        <f>H751+J751+L751</f>
        <v>2020747</v>
      </c>
      <c r="H751" s="4">
        <v>659404</v>
      </c>
      <c r="I751" s="5"/>
      <c r="J751" s="4">
        <v>1361343</v>
      </c>
      <c r="K751" s="5"/>
      <c r="L751" s="4">
        <v>0</v>
      </c>
      <c r="M751" s="5"/>
      <c r="N751" s="4">
        <v>1514930</v>
      </c>
      <c r="O751" s="5"/>
      <c r="P751" s="4">
        <v>505817</v>
      </c>
      <c r="Q751" s="5"/>
      <c r="R751" s="4">
        <v>0</v>
      </c>
      <c r="AC751" s="6">
        <f t="shared" si="54"/>
        <v>0</v>
      </c>
      <c r="AD751" s="45">
        <f t="shared" si="53"/>
        <v>0</v>
      </c>
    </row>
    <row r="752" spans="3:30" ht="12.75">
      <c r="C752" s="19"/>
      <c r="D752" s="6" t="s">
        <v>333</v>
      </c>
      <c r="F752" s="20">
        <f>H752+J752+L752</f>
        <v>0</v>
      </c>
      <c r="H752" s="22">
        <v>0</v>
      </c>
      <c r="I752" s="5"/>
      <c r="J752" s="22">
        <v>0</v>
      </c>
      <c r="K752" s="5"/>
      <c r="L752" s="22">
        <v>0</v>
      </c>
      <c r="M752" s="5"/>
      <c r="N752" s="22">
        <v>0</v>
      </c>
      <c r="O752" s="5"/>
      <c r="P752" s="22">
        <v>0</v>
      </c>
      <c r="Q752" s="5"/>
      <c r="R752" s="22">
        <v>0</v>
      </c>
      <c r="AC752" s="6">
        <f t="shared" si="54"/>
        <v>0</v>
      </c>
      <c r="AD752" s="45">
        <f t="shared" si="53"/>
        <v>0</v>
      </c>
    </row>
    <row r="753" spans="3:30" ht="12.75">
      <c r="C753" s="6"/>
      <c r="D753" s="6"/>
      <c r="E753" s="6"/>
      <c r="AC753" s="6">
        <f t="shared" si="54"/>
        <v>0</v>
      </c>
      <c r="AD753" s="45">
        <f t="shared" si="53"/>
        <v>0</v>
      </c>
    </row>
    <row r="754" spans="3:30" ht="12.75">
      <c r="C754" s="19"/>
      <c r="D754" s="19"/>
      <c r="E754" s="2" t="s">
        <v>18</v>
      </c>
      <c r="F754" s="20">
        <f>SUM(F745:F752)</f>
        <v>7763206</v>
      </c>
      <c r="H754" s="20">
        <f>SUM(H745:H752)</f>
        <v>5102998</v>
      </c>
      <c r="J754" s="20">
        <f>SUM(J745:J752)</f>
        <v>2652181</v>
      </c>
      <c r="L754" s="20">
        <f>SUM(L745:L752)</f>
        <v>8027</v>
      </c>
      <c r="N754" s="20">
        <f>SUM(N745:N752)</f>
        <v>6493406</v>
      </c>
      <c r="P754" s="20">
        <f>SUM(P745:P752)</f>
        <v>2491105</v>
      </c>
      <c r="R754" s="20">
        <f>SUM(R745:R752)</f>
        <v>1221305</v>
      </c>
      <c r="AC754" s="6">
        <f t="shared" si="54"/>
        <v>0</v>
      </c>
      <c r="AD754" s="45">
        <f t="shared" si="53"/>
        <v>0</v>
      </c>
    </row>
    <row r="755" spans="3:30" ht="12.75">
      <c r="C755" s="6"/>
      <c r="D755" s="6"/>
      <c r="E755" s="6"/>
      <c r="AC755" s="6">
        <f t="shared" si="54"/>
        <v>0</v>
      </c>
      <c r="AD755" s="45">
        <f t="shared" si="53"/>
        <v>0</v>
      </c>
    </row>
    <row r="756" spans="3:30" ht="12.75">
      <c r="C756" s="2" t="s">
        <v>55</v>
      </c>
      <c r="AC756" s="6">
        <f t="shared" si="54"/>
        <v>0</v>
      </c>
      <c r="AD756" s="45">
        <f t="shared" si="53"/>
        <v>0</v>
      </c>
    </row>
    <row r="757" spans="3:30" ht="12.75">
      <c r="C757" s="2" t="s">
        <v>255</v>
      </c>
      <c r="F757" s="20">
        <f>H757+J757+L757</f>
        <v>21866</v>
      </c>
      <c r="H757" s="22">
        <v>0</v>
      </c>
      <c r="I757" s="5"/>
      <c r="J757" s="22">
        <v>21866</v>
      </c>
      <c r="K757" s="5"/>
      <c r="L757" s="22">
        <v>0</v>
      </c>
      <c r="M757" s="5"/>
      <c r="N757" s="22">
        <v>0</v>
      </c>
      <c r="O757" s="5"/>
      <c r="P757" s="22">
        <v>21866</v>
      </c>
      <c r="Q757" s="5"/>
      <c r="R757" s="22">
        <v>0</v>
      </c>
      <c r="AC757" s="6">
        <f t="shared" si="54"/>
        <v>0</v>
      </c>
      <c r="AD757" s="45">
        <f t="shared" si="53"/>
        <v>0</v>
      </c>
    </row>
    <row r="758" spans="3:30" ht="12.75">
      <c r="C758" s="6"/>
      <c r="D758" s="6"/>
      <c r="E758" s="6"/>
      <c r="AC758" s="6">
        <f t="shared" si="54"/>
        <v>0</v>
      </c>
      <c r="AD758" s="45">
        <f t="shared" si="53"/>
        <v>0</v>
      </c>
    </row>
    <row r="759" spans="3:30" ht="12.75">
      <c r="C759" s="19"/>
      <c r="D759" s="19"/>
      <c r="E759" s="2" t="s">
        <v>256</v>
      </c>
      <c r="F759" s="20">
        <f>H759+J759+L759</f>
        <v>7785072</v>
      </c>
      <c r="H759" s="20">
        <f>H754+H757</f>
        <v>5102998</v>
      </c>
      <c r="J759" s="20">
        <f>J754+J757</f>
        <v>2674047</v>
      </c>
      <c r="L759" s="20">
        <f>L754+L757</f>
        <v>8027</v>
      </c>
      <c r="N759" s="20">
        <f>N754+N757</f>
        <v>6493406</v>
      </c>
      <c r="P759" s="20">
        <f>P754+P757</f>
        <v>2512971</v>
      </c>
      <c r="R759" s="20">
        <f>R754+R757</f>
        <v>1221305</v>
      </c>
      <c r="AC759" s="6">
        <f t="shared" si="54"/>
        <v>0</v>
      </c>
      <c r="AD759" s="45">
        <f t="shared" si="53"/>
        <v>0</v>
      </c>
    </row>
    <row r="760" spans="3:30" ht="12.75">
      <c r="C760" s="6"/>
      <c r="D760" s="6"/>
      <c r="E760" s="6"/>
      <c r="AC760" s="6">
        <f t="shared" si="54"/>
        <v>0</v>
      </c>
      <c r="AD760" s="45">
        <f t="shared" si="53"/>
        <v>0</v>
      </c>
    </row>
    <row r="761" spans="2:30" ht="12.75">
      <c r="B761" s="2" t="s">
        <v>257</v>
      </c>
      <c r="C761" s="19"/>
      <c r="D761" s="19"/>
      <c r="E761" s="19"/>
      <c r="AC761" s="6">
        <f t="shared" si="54"/>
        <v>0</v>
      </c>
      <c r="AD761" s="45">
        <f t="shared" si="53"/>
        <v>0</v>
      </c>
    </row>
    <row r="762" spans="2:30" ht="12.75">
      <c r="B762" s="2"/>
      <c r="C762" s="19" t="s">
        <v>258</v>
      </c>
      <c r="D762" s="19"/>
      <c r="E762" s="19"/>
      <c r="AC762" s="6">
        <f t="shared" si="54"/>
        <v>0</v>
      </c>
      <c r="AD762" s="45">
        <f t="shared" si="53"/>
        <v>0</v>
      </c>
    </row>
    <row r="763" spans="3:30" ht="12.75">
      <c r="C763" s="2" t="s">
        <v>259</v>
      </c>
      <c r="AC763" s="6">
        <f t="shared" si="54"/>
        <v>0</v>
      </c>
      <c r="AD763" s="45">
        <f t="shared" si="53"/>
        <v>0</v>
      </c>
    </row>
    <row r="764" spans="3:30" ht="12.75">
      <c r="C764" s="2" t="s">
        <v>260</v>
      </c>
      <c r="F764" s="6">
        <f>H764+J764+L764</f>
        <v>95098</v>
      </c>
      <c r="H764" s="7">
        <v>0</v>
      </c>
      <c r="I764" s="5"/>
      <c r="J764" s="4">
        <v>95098</v>
      </c>
      <c r="K764" s="5"/>
      <c r="L764" s="7">
        <v>0</v>
      </c>
      <c r="M764" s="5"/>
      <c r="N764" s="4">
        <v>630928</v>
      </c>
      <c r="O764" s="5"/>
      <c r="P764" s="4">
        <v>566195</v>
      </c>
      <c r="Q764" s="5"/>
      <c r="R764" s="4">
        <v>1102025</v>
      </c>
      <c r="AC764" s="6">
        <f t="shared" si="54"/>
        <v>0</v>
      </c>
      <c r="AD764" s="45">
        <f t="shared" si="53"/>
        <v>0</v>
      </c>
    </row>
    <row r="765" spans="3:30" ht="12.75">
      <c r="C765" s="2" t="s">
        <v>261</v>
      </c>
      <c r="H765" s="4"/>
      <c r="I765" s="5"/>
      <c r="J765" s="4"/>
      <c r="K765" s="5"/>
      <c r="L765" s="4"/>
      <c r="M765" s="5"/>
      <c r="N765" s="4"/>
      <c r="O765" s="5"/>
      <c r="P765" s="4"/>
      <c r="Q765" s="5"/>
      <c r="R765" s="4"/>
      <c r="AC765" s="6">
        <f t="shared" si="54"/>
        <v>0</v>
      </c>
      <c r="AD765" s="45">
        <f t="shared" si="53"/>
        <v>0</v>
      </c>
    </row>
    <row r="766" spans="3:30" ht="12.75">
      <c r="C766" s="19"/>
      <c r="D766" s="19"/>
      <c r="E766" s="2" t="s">
        <v>262</v>
      </c>
      <c r="F766" s="20">
        <f>H766+J766+L766</f>
        <v>6680936</v>
      </c>
      <c r="H766" s="22">
        <v>6791051</v>
      </c>
      <c r="I766" s="5"/>
      <c r="J766" s="22">
        <v>-110115</v>
      </c>
      <c r="K766" s="5"/>
      <c r="L766" s="22">
        <v>0</v>
      </c>
      <c r="M766" s="5"/>
      <c r="N766" s="22">
        <v>4855600</v>
      </c>
      <c r="O766" s="5"/>
      <c r="P766" s="22">
        <v>2533492</v>
      </c>
      <c r="Q766" s="5"/>
      <c r="R766" s="22">
        <v>708156</v>
      </c>
      <c r="AC766" s="6">
        <f t="shared" si="54"/>
        <v>0</v>
      </c>
      <c r="AD766" s="45">
        <f t="shared" si="53"/>
        <v>0</v>
      </c>
    </row>
    <row r="767" spans="3:30" ht="12.75">
      <c r="C767" s="6"/>
      <c r="D767" s="6"/>
      <c r="E767" s="6"/>
      <c r="AC767" s="6">
        <f t="shared" si="54"/>
        <v>0</v>
      </c>
      <c r="AD767" s="45">
        <f t="shared" si="53"/>
        <v>0</v>
      </c>
    </row>
    <row r="768" spans="3:30" ht="12.75">
      <c r="C768" s="19"/>
      <c r="D768" s="19"/>
      <c r="E768" s="2" t="s">
        <v>18</v>
      </c>
      <c r="F768" s="20">
        <f>SUM(F764:F766)</f>
        <v>6776034</v>
      </c>
      <c r="H768" s="20">
        <f>SUM(H764:H766)</f>
        <v>6791051</v>
      </c>
      <c r="J768" s="20">
        <f>SUM(J764:J766)</f>
        <v>-15017</v>
      </c>
      <c r="L768" s="20">
        <f>SUM(L764:L766)</f>
        <v>0</v>
      </c>
      <c r="N768" s="20">
        <f>SUM(N764:N766)</f>
        <v>5486528</v>
      </c>
      <c r="P768" s="20">
        <f>SUM(P764:P766)</f>
        <v>3099687</v>
      </c>
      <c r="R768" s="20">
        <f>SUM(R764:R766)</f>
        <v>1810181</v>
      </c>
      <c r="S768" s="32"/>
      <c r="AC768" s="6">
        <f t="shared" si="54"/>
        <v>0</v>
      </c>
      <c r="AD768" s="45">
        <f t="shared" si="53"/>
        <v>0</v>
      </c>
    </row>
    <row r="769" spans="3:30" ht="12.75">
      <c r="C769" s="6"/>
      <c r="D769" s="6"/>
      <c r="E769" s="6"/>
      <c r="AC769" s="6">
        <f t="shared" si="54"/>
        <v>0</v>
      </c>
      <c r="AD769" s="45">
        <f t="shared" si="53"/>
        <v>0</v>
      </c>
    </row>
    <row r="770" spans="3:30" ht="12.75">
      <c r="C770" s="2" t="s">
        <v>263</v>
      </c>
      <c r="AC770" s="6">
        <f t="shared" si="54"/>
        <v>0</v>
      </c>
      <c r="AD770" s="45">
        <f t="shared" si="53"/>
        <v>0</v>
      </c>
    </row>
    <row r="771" spans="3:30" ht="12.75">
      <c r="C771" s="19"/>
      <c r="D771" s="2" t="s">
        <v>264</v>
      </c>
      <c r="F771" s="6">
        <f>H771+J771+L771</f>
        <v>0</v>
      </c>
      <c r="H771" s="4">
        <v>0</v>
      </c>
      <c r="I771" s="5"/>
      <c r="J771" s="4">
        <v>0</v>
      </c>
      <c r="K771" s="5"/>
      <c r="L771" s="7">
        <v>0</v>
      </c>
      <c r="M771" s="5"/>
      <c r="N771" s="4">
        <v>0</v>
      </c>
      <c r="O771" s="5"/>
      <c r="P771" s="4">
        <v>0</v>
      </c>
      <c r="Q771" s="5"/>
      <c r="R771" s="4">
        <v>0</v>
      </c>
      <c r="AC771" s="6">
        <f t="shared" si="54"/>
        <v>0</v>
      </c>
      <c r="AD771" s="45">
        <f t="shared" si="53"/>
        <v>0</v>
      </c>
    </row>
    <row r="772" spans="3:30" ht="12.75">
      <c r="C772" s="19"/>
      <c r="D772" s="2" t="s">
        <v>265</v>
      </c>
      <c r="H772" s="4"/>
      <c r="I772" s="5"/>
      <c r="J772" s="4"/>
      <c r="K772" s="5"/>
      <c r="L772" s="4"/>
      <c r="M772" s="5"/>
      <c r="N772" s="4"/>
      <c r="O772" s="5"/>
      <c r="P772" s="4"/>
      <c r="Q772" s="5"/>
      <c r="R772" s="4"/>
      <c r="AC772" s="6">
        <f t="shared" si="54"/>
        <v>0</v>
      </c>
      <c r="AD772" s="45">
        <f t="shared" si="53"/>
        <v>0</v>
      </c>
    </row>
    <row r="773" spans="3:30" ht="12.75">
      <c r="C773" s="19"/>
      <c r="D773" s="19"/>
      <c r="E773" s="2" t="s">
        <v>436</v>
      </c>
      <c r="F773" s="6">
        <f>H773+J773+L773</f>
        <v>551319</v>
      </c>
      <c r="H773" s="4">
        <v>0</v>
      </c>
      <c r="I773" s="5"/>
      <c r="J773" s="4">
        <v>529225</v>
      </c>
      <c r="K773" s="5"/>
      <c r="L773" s="7">
        <v>22094</v>
      </c>
      <c r="M773" s="5"/>
      <c r="N773" s="4">
        <v>2256688</v>
      </c>
      <c r="O773" s="5"/>
      <c r="P773" s="4">
        <v>1743512</v>
      </c>
      <c r="Q773" s="5"/>
      <c r="R773" s="4">
        <v>3448881</v>
      </c>
      <c r="AC773" s="6">
        <f t="shared" si="54"/>
        <v>0</v>
      </c>
      <c r="AD773" s="45">
        <f t="shared" si="53"/>
        <v>0</v>
      </c>
    </row>
    <row r="774" spans="3:30" ht="12.75">
      <c r="C774" s="19"/>
      <c r="D774" s="2" t="s">
        <v>266</v>
      </c>
      <c r="F774" s="6">
        <f>H774+J774+L774</f>
        <v>2315939</v>
      </c>
      <c r="H774" s="4">
        <v>2734089</v>
      </c>
      <c r="I774" s="5"/>
      <c r="J774" s="4">
        <v>-427091</v>
      </c>
      <c r="K774" s="5"/>
      <c r="L774" s="4">
        <v>8941</v>
      </c>
      <c r="M774" s="5"/>
      <c r="N774" s="4">
        <v>2561045</v>
      </c>
      <c r="O774" s="5"/>
      <c r="P774" s="4">
        <v>4211</v>
      </c>
      <c r="Q774" s="5"/>
      <c r="R774" s="4">
        <v>249317</v>
      </c>
      <c r="AC774" s="6">
        <f t="shared" si="54"/>
        <v>0</v>
      </c>
      <c r="AD774" s="45">
        <f t="shared" si="53"/>
        <v>0</v>
      </c>
    </row>
    <row r="775" spans="3:30" ht="12.75">
      <c r="C775" s="19"/>
      <c r="D775" s="2" t="s">
        <v>267</v>
      </c>
      <c r="F775" s="6">
        <f>H775+J775+L775</f>
        <v>406098</v>
      </c>
      <c r="H775" s="4">
        <v>425134</v>
      </c>
      <c r="I775" s="5"/>
      <c r="J775" s="4">
        <v>-20536</v>
      </c>
      <c r="K775" s="5"/>
      <c r="L775" s="7">
        <v>1500</v>
      </c>
      <c r="M775" s="5"/>
      <c r="N775" s="4">
        <v>532454</v>
      </c>
      <c r="O775" s="5"/>
      <c r="P775" s="4">
        <v>194732</v>
      </c>
      <c r="Q775" s="5"/>
      <c r="R775" s="7">
        <v>321088</v>
      </c>
      <c r="AC775" s="6">
        <f t="shared" si="54"/>
        <v>0</v>
      </c>
      <c r="AD775" s="45">
        <f t="shared" si="53"/>
        <v>0</v>
      </c>
    </row>
    <row r="776" spans="3:30" ht="12.75">
      <c r="C776" s="19"/>
      <c r="D776" s="2" t="s">
        <v>268</v>
      </c>
      <c r="H776" s="4"/>
      <c r="I776" s="5"/>
      <c r="J776" s="4"/>
      <c r="K776" s="5"/>
      <c r="L776" s="4"/>
      <c r="M776" s="5"/>
      <c r="N776" s="4"/>
      <c r="O776" s="5"/>
      <c r="P776" s="4"/>
      <c r="Q776" s="5"/>
      <c r="R776" s="4"/>
      <c r="AC776" s="6">
        <f t="shared" si="54"/>
        <v>0</v>
      </c>
      <c r="AD776" s="45">
        <f t="shared" si="53"/>
        <v>0</v>
      </c>
    </row>
    <row r="777" spans="3:30" ht="12.75">
      <c r="C777" s="19"/>
      <c r="D777" s="19"/>
      <c r="E777" s="2" t="s">
        <v>437</v>
      </c>
      <c r="F777" s="6">
        <f>H777+J777+L777</f>
        <v>471014</v>
      </c>
      <c r="H777" s="4">
        <v>365652</v>
      </c>
      <c r="I777" s="5"/>
      <c r="J777" s="4">
        <v>105362</v>
      </c>
      <c r="K777" s="5"/>
      <c r="L777" s="7">
        <v>0</v>
      </c>
      <c r="M777" s="5"/>
      <c r="N777" s="4">
        <v>320750</v>
      </c>
      <c r="O777" s="5"/>
      <c r="P777" s="4">
        <v>150264</v>
      </c>
      <c r="Q777" s="5"/>
      <c r="R777" s="7">
        <v>0</v>
      </c>
      <c r="AC777" s="6">
        <f t="shared" si="54"/>
        <v>0</v>
      </c>
      <c r="AD777" s="45">
        <f aca="true" t="shared" si="55" ref="AD777:AD840">+N777+P777-R777-F777</f>
        <v>0</v>
      </c>
    </row>
    <row r="778" spans="3:30" ht="12.75">
      <c r="C778" s="19"/>
      <c r="D778" s="2" t="s">
        <v>55</v>
      </c>
      <c r="F778" s="20">
        <f>H778+J778+L778</f>
        <v>-5494479</v>
      </c>
      <c r="H778" s="22">
        <v>-2270793</v>
      </c>
      <c r="I778" s="5"/>
      <c r="J778" s="22">
        <v>-3223686</v>
      </c>
      <c r="K778" s="5"/>
      <c r="L778" s="22">
        <v>0</v>
      </c>
      <c r="M778" s="5"/>
      <c r="N778" s="22">
        <v>3000</v>
      </c>
      <c r="O778" s="5"/>
      <c r="P778" s="22">
        <v>7150597</v>
      </c>
      <c r="Q778" s="5"/>
      <c r="R778" s="22">
        <v>12648076</v>
      </c>
      <c r="AC778" s="6">
        <f t="shared" si="54"/>
        <v>0</v>
      </c>
      <c r="AD778" s="45">
        <f t="shared" si="55"/>
        <v>0</v>
      </c>
    </row>
    <row r="779" spans="3:30" ht="12.75">
      <c r="C779" s="6"/>
      <c r="D779" s="6"/>
      <c r="E779" s="6"/>
      <c r="AC779" s="6">
        <f t="shared" si="54"/>
        <v>0</v>
      </c>
      <c r="AD779" s="45">
        <f t="shared" si="55"/>
        <v>0</v>
      </c>
    </row>
    <row r="780" spans="3:30" ht="12.75">
      <c r="C780" s="19"/>
      <c r="D780" s="19"/>
      <c r="E780" s="2" t="s">
        <v>18</v>
      </c>
      <c r="F780" s="20">
        <f>SUM(F771:F778)</f>
        <v>-1750109</v>
      </c>
      <c r="H780" s="20">
        <f>SUM(H771:H778)</f>
        <v>1254082</v>
      </c>
      <c r="J780" s="20">
        <f>SUM(J771:J778)</f>
        <v>-3036726</v>
      </c>
      <c r="L780" s="20">
        <f>SUM(L771:L778)</f>
        <v>32535</v>
      </c>
      <c r="N780" s="20">
        <f>SUM(N771:N778)</f>
        <v>5673937</v>
      </c>
      <c r="P780" s="20">
        <f>SUM(P771:P778)</f>
        <v>9243316</v>
      </c>
      <c r="R780" s="20">
        <f>SUM(R771:R778)</f>
        <v>16667362</v>
      </c>
      <c r="AC780" s="6">
        <f t="shared" si="54"/>
        <v>0</v>
      </c>
      <c r="AD780" s="45">
        <f t="shared" si="55"/>
        <v>0</v>
      </c>
    </row>
    <row r="781" spans="3:30" ht="12.75">
      <c r="C781" s="6"/>
      <c r="D781" s="6"/>
      <c r="E781" s="6"/>
      <c r="AC781" s="6">
        <f t="shared" si="54"/>
        <v>0</v>
      </c>
      <c r="AD781" s="45">
        <f t="shared" si="55"/>
        <v>0</v>
      </c>
    </row>
    <row r="782" spans="3:30" ht="12.75">
      <c r="C782" s="19"/>
      <c r="D782" s="19"/>
      <c r="E782" s="2" t="s">
        <v>269</v>
      </c>
      <c r="F782" s="20">
        <f>H782+J782+L782</f>
        <v>5025925</v>
      </c>
      <c r="H782" s="20">
        <f>H768+H780</f>
        <v>8045133</v>
      </c>
      <c r="J782" s="20">
        <f>J768+J780</f>
        <v>-3051743</v>
      </c>
      <c r="L782" s="20">
        <f>L768+L780</f>
        <v>32535</v>
      </c>
      <c r="N782" s="20">
        <f>N768+N780</f>
        <v>11160465</v>
      </c>
      <c r="P782" s="20">
        <f>P768+P780</f>
        <v>12343003</v>
      </c>
      <c r="R782" s="20">
        <f>R768+R780</f>
        <v>18477543</v>
      </c>
      <c r="AC782" s="6">
        <f t="shared" si="54"/>
        <v>0</v>
      </c>
      <c r="AD782" s="45">
        <f t="shared" si="55"/>
        <v>0</v>
      </c>
    </row>
    <row r="783" spans="3:30" ht="12.75">
      <c r="C783" s="6"/>
      <c r="D783" s="6"/>
      <c r="E783" s="6"/>
      <c r="AC783" s="6">
        <f t="shared" si="54"/>
        <v>0</v>
      </c>
      <c r="AD783" s="45">
        <f t="shared" si="55"/>
        <v>0</v>
      </c>
    </row>
    <row r="784" spans="2:30" ht="12.75">
      <c r="B784" s="2" t="s">
        <v>270</v>
      </c>
      <c r="C784" s="19"/>
      <c r="D784" s="19"/>
      <c r="E784" s="19"/>
      <c r="AC784" s="6">
        <f t="shared" si="54"/>
        <v>0</v>
      </c>
      <c r="AD784" s="45">
        <f t="shared" si="55"/>
        <v>0</v>
      </c>
    </row>
    <row r="785" spans="3:30" ht="12.75">
      <c r="C785" s="2" t="s">
        <v>271</v>
      </c>
      <c r="AC785" s="6">
        <f t="shared" si="54"/>
        <v>0</v>
      </c>
      <c r="AD785" s="45">
        <f t="shared" si="55"/>
        <v>0</v>
      </c>
    </row>
    <row r="786" spans="3:30" ht="12.75">
      <c r="C786" s="19"/>
      <c r="D786" s="19"/>
      <c r="E786" s="2" t="s">
        <v>272</v>
      </c>
      <c r="F786" s="6">
        <f>H786+J786+L786</f>
        <v>507012</v>
      </c>
      <c r="G786" s="21"/>
      <c r="H786" s="4">
        <v>299698</v>
      </c>
      <c r="I786" s="23"/>
      <c r="J786" s="4">
        <v>207314</v>
      </c>
      <c r="K786" s="23"/>
      <c r="L786" s="7">
        <v>0</v>
      </c>
      <c r="M786" s="23"/>
      <c r="N786" s="4">
        <v>406238</v>
      </c>
      <c r="O786" s="23"/>
      <c r="P786" s="4">
        <v>1121883</v>
      </c>
      <c r="Q786" s="23"/>
      <c r="R786" s="4">
        <v>1021109</v>
      </c>
      <c r="AC786" s="6">
        <f t="shared" si="54"/>
        <v>0</v>
      </c>
      <c r="AD786" s="45">
        <f t="shared" si="55"/>
        <v>0</v>
      </c>
    </row>
    <row r="787" spans="3:30" ht="12.75">
      <c r="C787" s="19"/>
      <c r="D787" s="19"/>
      <c r="E787" s="2" t="s">
        <v>273</v>
      </c>
      <c r="F787" s="6">
        <f>H787+J787+L787</f>
        <v>0</v>
      </c>
      <c r="H787" s="7">
        <v>0</v>
      </c>
      <c r="I787" s="5"/>
      <c r="J787" s="4">
        <v>0</v>
      </c>
      <c r="K787" s="5"/>
      <c r="L787" s="7">
        <v>0</v>
      </c>
      <c r="M787" s="5"/>
      <c r="N787" s="4">
        <v>0</v>
      </c>
      <c r="O787" s="5"/>
      <c r="P787" s="4">
        <v>0</v>
      </c>
      <c r="Q787" s="5"/>
      <c r="R787" s="4">
        <v>0</v>
      </c>
      <c r="AC787" s="6">
        <f t="shared" si="54"/>
        <v>0</v>
      </c>
      <c r="AD787" s="45">
        <f t="shared" si="55"/>
        <v>0</v>
      </c>
    </row>
    <row r="788" spans="3:30" ht="12.75">
      <c r="C788" s="19"/>
      <c r="D788" s="19"/>
      <c r="E788" s="2" t="s">
        <v>274</v>
      </c>
      <c r="F788" s="20">
        <f>H788+J788+L788</f>
        <v>97901</v>
      </c>
      <c r="H788" s="22">
        <v>0</v>
      </c>
      <c r="I788" s="5"/>
      <c r="J788" s="22">
        <v>97901</v>
      </c>
      <c r="K788" s="5"/>
      <c r="L788" s="22">
        <v>0</v>
      </c>
      <c r="M788" s="5"/>
      <c r="N788" s="22">
        <v>3586397</v>
      </c>
      <c r="O788" s="5"/>
      <c r="P788" s="22">
        <v>593237</v>
      </c>
      <c r="Q788" s="5"/>
      <c r="R788" s="22">
        <v>4081733</v>
      </c>
      <c r="AC788" s="6">
        <f t="shared" si="54"/>
        <v>0</v>
      </c>
      <c r="AD788" s="45">
        <f t="shared" si="55"/>
        <v>0</v>
      </c>
    </row>
    <row r="789" spans="3:30" ht="12.75">
      <c r="C789" s="6"/>
      <c r="D789" s="6"/>
      <c r="E789" s="6"/>
      <c r="AC789" s="6">
        <f t="shared" si="54"/>
        <v>0</v>
      </c>
      <c r="AD789" s="45">
        <f t="shared" si="55"/>
        <v>0</v>
      </c>
    </row>
    <row r="790" spans="3:30" ht="12.75">
      <c r="C790" s="19"/>
      <c r="D790" s="19"/>
      <c r="E790" s="2" t="s">
        <v>18</v>
      </c>
      <c r="F790" s="20">
        <f>H790+J790+L790</f>
        <v>604913</v>
      </c>
      <c r="H790" s="20">
        <f>SUM(H786:H788)</f>
        <v>299698</v>
      </c>
      <c r="J790" s="20">
        <f>SUM(J786:J788)</f>
        <v>305215</v>
      </c>
      <c r="L790" s="20">
        <f>SUM(L786:L788)</f>
        <v>0</v>
      </c>
      <c r="N790" s="20">
        <f>SUM(N786:N788)</f>
        <v>3992635</v>
      </c>
      <c r="P790" s="20">
        <f>SUM(P786:P788)</f>
        <v>1715120</v>
      </c>
      <c r="R790" s="20">
        <f>SUM(R786:R788)</f>
        <v>5102842</v>
      </c>
      <c r="AC790" s="6">
        <f aca="true" t="shared" si="56" ref="AC790:AC862">N790+P790-R790-F790</f>
        <v>0</v>
      </c>
      <c r="AD790" s="45">
        <f t="shared" si="55"/>
        <v>0</v>
      </c>
    </row>
    <row r="791" spans="3:30" ht="12.75">
      <c r="C791" s="6"/>
      <c r="D791" s="6"/>
      <c r="E791" s="6"/>
      <c r="AC791" s="6">
        <f t="shared" si="56"/>
        <v>0</v>
      </c>
      <c r="AD791" s="45">
        <f t="shared" si="55"/>
        <v>0</v>
      </c>
    </row>
    <row r="792" spans="3:30" ht="12.75">
      <c r="C792" s="2" t="s">
        <v>275</v>
      </c>
      <c r="F792" s="20">
        <f>H792+J792+L792</f>
        <v>-384042</v>
      </c>
      <c r="H792" s="22">
        <v>0</v>
      </c>
      <c r="I792" s="5"/>
      <c r="J792" s="22">
        <v>-384042</v>
      </c>
      <c r="K792" s="5"/>
      <c r="L792" s="22">
        <v>0</v>
      </c>
      <c r="M792" s="5"/>
      <c r="N792" s="22">
        <v>7341527</v>
      </c>
      <c r="O792" s="5"/>
      <c r="P792" s="22">
        <v>3050886</v>
      </c>
      <c r="Q792" s="5"/>
      <c r="R792" s="22">
        <v>10776455</v>
      </c>
      <c r="AC792" s="6">
        <f t="shared" si="56"/>
        <v>0</v>
      </c>
      <c r="AD792" s="45">
        <f t="shared" si="55"/>
        <v>0</v>
      </c>
    </row>
    <row r="793" spans="6:30" ht="12.75">
      <c r="F793" s="3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AC793" s="6">
        <f t="shared" si="56"/>
        <v>0</v>
      </c>
      <c r="AD793" s="45">
        <f t="shared" si="55"/>
        <v>0</v>
      </c>
    </row>
    <row r="794" spans="3:30" ht="12.75">
      <c r="C794" s="6"/>
      <c r="D794" s="6"/>
      <c r="E794" s="6"/>
      <c r="AC794" s="6">
        <f t="shared" si="56"/>
        <v>0</v>
      </c>
      <c r="AD794" s="45">
        <f t="shared" si="55"/>
        <v>0</v>
      </c>
    </row>
    <row r="795" spans="3:30" ht="12.75">
      <c r="C795" s="2" t="s">
        <v>276</v>
      </c>
      <c r="AC795" s="6">
        <f t="shared" si="56"/>
        <v>0</v>
      </c>
      <c r="AD795" s="45">
        <f t="shared" si="55"/>
        <v>0</v>
      </c>
    </row>
    <row r="796" spans="3:30" ht="12.75">
      <c r="C796" s="19"/>
      <c r="D796" s="19"/>
      <c r="E796" s="2" t="s">
        <v>277</v>
      </c>
      <c r="F796" s="6">
        <f>H796+J796+L796</f>
        <v>178214</v>
      </c>
      <c r="H796" s="4">
        <v>147039</v>
      </c>
      <c r="I796" s="5"/>
      <c r="J796" s="4">
        <v>31175</v>
      </c>
      <c r="K796" s="5"/>
      <c r="L796" s="7">
        <v>0</v>
      </c>
      <c r="M796" s="5"/>
      <c r="N796" s="4">
        <v>153220</v>
      </c>
      <c r="O796" s="5"/>
      <c r="P796" s="4">
        <v>72696</v>
      </c>
      <c r="Q796" s="5"/>
      <c r="R796" s="7">
        <v>47702</v>
      </c>
      <c r="AC796" s="6">
        <f t="shared" si="56"/>
        <v>0</v>
      </c>
      <c r="AD796" s="45">
        <f t="shared" si="55"/>
        <v>0</v>
      </c>
    </row>
    <row r="797" spans="3:30" ht="12.75">
      <c r="C797" s="19"/>
      <c r="D797" s="19"/>
      <c r="E797" s="2" t="s">
        <v>278</v>
      </c>
      <c r="F797" s="6">
        <f>H797+J797+L797</f>
        <v>1216224</v>
      </c>
      <c r="H797" s="4">
        <v>958246</v>
      </c>
      <c r="I797" s="5"/>
      <c r="J797" s="4">
        <v>257978</v>
      </c>
      <c r="K797" s="5"/>
      <c r="L797" s="7">
        <v>0</v>
      </c>
      <c r="M797" s="5"/>
      <c r="N797" s="4">
        <v>908917</v>
      </c>
      <c r="O797" s="5"/>
      <c r="P797" s="4">
        <v>318035</v>
      </c>
      <c r="Q797" s="5"/>
      <c r="R797" s="4">
        <v>10728</v>
      </c>
      <c r="AC797" s="6">
        <f t="shared" si="56"/>
        <v>0</v>
      </c>
      <c r="AD797" s="45">
        <f t="shared" si="55"/>
        <v>0</v>
      </c>
    </row>
    <row r="798" spans="3:30" ht="12.75">
      <c r="C798" s="19"/>
      <c r="D798" s="19"/>
      <c r="E798" s="2" t="s">
        <v>279</v>
      </c>
      <c r="F798" s="6">
        <f>H798+J798+L798</f>
        <v>130747</v>
      </c>
      <c r="H798" s="4">
        <v>141751</v>
      </c>
      <c r="I798" s="5"/>
      <c r="J798" s="4">
        <v>-11004</v>
      </c>
      <c r="K798" s="5"/>
      <c r="L798" s="7">
        <v>0</v>
      </c>
      <c r="M798" s="5"/>
      <c r="N798" s="4">
        <v>120871</v>
      </c>
      <c r="O798" s="5"/>
      <c r="P798" s="4">
        <v>48482</v>
      </c>
      <c r="Q798" s="5"/>
      <c r="R798" s="4">
        <v>38606</v>
      </c>
      <c r="AC798" s="6">
        <f t="shared" si="56"/>
        <v>0</v>
      </c>
      <c r="AD798" s="45">
        <f t="shared" si="55"/>
        <v>0</v>
      </c>
    </row>
    <row r="799" spans="3:30" ht="12.75">
      <c r="C799" s="19"/>
      <c r="D799" s="19"/>
      <c r="E799" s="2" t="s">
        <v>280</v>
      </c>
      <c r="F799" s="20">
        <f>H799+J799+L799</f>
        <v>2614</v>
      </c>
      <c r="H799" s="22">
        <v>0</v>
      </c>
      <c r="I799" s="5"/>
      <c r="J799" s="22">
        <v>2614</v>
      </c>
      <c r="K799" s="5"/>
      <c r="L799" s="22">
        <v>0</v>
      </c>
      <c r="M799" s="5"/>
      <c r="N799" s="22">
        <v>-1112</v>
      </c>
      <c r="O799" s="5"/>
      <c r="P799" s="22">
        <v>24590</v>
      </c>
      <c r="Q799" s="5"/>
      <c r="R799" s="22">
        <v>20864</v>
      </c>
      <c r="AC799" s="6">
        <f t="shared" si="56"/>
        <v>0</v>
      </c>
      <c r="AD799" s="45">
        <f t="shared" si="55"/>
        <v>0</v>
      </c>
    </row>
    <row r="800" spans="3:30" ht="12.75">
      <c r="C800" s="6"/>
      <c r="D800" s="6"/>
      <c r="E800" s="6"/>
      <c r="AC800" s="6">
        <f t="shared" si="56"/>
        <v>0</v>
      </c>
      <c r="AD800" s="45">
        <f t="shared" si="55"/>
        <v>0</v>
      </c>
    </row>
    <row r="801" spans="3:30" ht="12.75">
      <c r="C801" s="19"/>
      <c r="D801" s="19"/>
      <c r="E801" s="2" t="s">
        <v>18</v>
      </c>
      <c r="F801" s="20">
        <f>SUM(F796:F800)</f>
        <v>1527799</v>
      </c>
      <c r="H801" s="20">
        <f>SUM(H796:H799)</f>
        <v>1247036</v>
      </c>
      <c r="J801" s="20">
        <f>SUM(J796:J799)</f>
        <v>280763</v>
      </c>
      <c r="L801" s="20">
        <f>SUM(L796:L799)</f>
        <v>0</v>
      </c>
      <c r="N801" s="20">
        <f>SUM(N796:N799)</f>
        <v>1181896</v>
      </c>
      <c r="P801" s="20">
        <f>SUM(P796:P799)</f>
        <v>463803</v>
      </c>
      <c r="R801" s="20">
        <f>SUM(R796:R799)</f>
        <v>117900</v>
      </c>
      <c r="AC801" s="6">
        <f t="shared" si="56"/>
        <v>0</v>
      </c>
      <c r="AD801" s="45">
        <f t="shared" si="55"/>
        <v>0</v>
      </c>
    </row>
    <row r="802" spans="3:30" ht="12.75">
      <c r="C802" s="6"/>
      <c r="D802" s="6"/>
      <c r="E802" s="6"/>
      <c r="AC802" s="6">
        <f t="shared" si="56"/>
        <v>0</v>
      </c>
      <c r="AD802" s="45">
        <f t="shared" si="55"/>
        <v>0</v>
      </c>
    </row>
    <row r="803" spans="3:30" ht="12.75">
      <c r="C803" s="2" t="s">
        <v>281</v>
      </c>
      <c r="AC803" s="6">
        <f t="shared" si="56"/>
        <v>0</v>
      </c>
      <c r="AD803" s="45">
        <f t="shared" si="55"/>
        <v>0</v>
      </c>
    </row>
    <row r="804" spans="3:30" ht="12.75">
      <c r="C804" s="19"/>
      <c r="D804" s="19"/>
      <c r="E804" s="2" t="s">
        <v>282</v>
      </c>
      <c r="AC804" s="6">
        <f t="shared" si="56"/>
        <v>0</v>
      </c>
      <c r="AD804" s="45">
        <f t="shared" si="55"/>
        <v>0</v>
      </c>
    </row>
    <row r="805" spans="3:30" ht="12.75">
      <c r="C805" s="19"/>
      <c r="D805" s="19"/>
      <c r="E805" s="2" t="s">
        <v>283</v>
      </c>
      <c r="F805" s="6">
        <f>H805+J805+L805</f>
        <v>1232590</v>
      </c>
      <c r="H805" s="7">
        <v>1160287</v>
      </c>
      <c r="I805" s="5"/>
      <c r="J805" s="4">
        <v>44900</v>
      </c>
      <c r="K805" s="5"/>
      <c r="L805" s="7">
        <v>27403</v>
      </c>
      <c r="M805" s="5"/>
      <c r="N805" s="4">
        <v>2923113</v>
      </c>
      <c r="O805" s="5"/>
      <c r="P805" s="4">
        <v>4054584</v>
      </c>
      <c r="Q805" s="5"/>
      <c r="R805" s="4">
        <v>5745107</v>
      </c>
      <c r="AC805" s="6">
        <f t="shared" si="56"/>
        <v>0</v>
      </c>
      <c r="AD805" s="45">
        <f t="shared" si="55"/>
        <v>0</v>
      </c>
    </row>
    <row r="806" spans="3:30" ht="12.75">
      <c r="C806" s="19"/>
      <c r="D806" s="19"/>
      <c r="E806" s="2" t="s">
        <v>284</v>
      </c>
      <c r="F806" s="6">
        <f>H806+J806+L806</f>
        <v>63598</v>
      </c>
      <c r="H806" s="7">
        <v>0</v>
      </c>
      <c r="I806" s="5"/>
      <c r="J806" s="4">
        <v>63598</v>
      </c>
      <c r="K806" s="5"/>
      <c r="L806" s="7">
        <v>0</v>
      </c>
      <c r="M806" s="5"/>
      <c r="N806" s="4">
        <v>438718</v>
      </c>
      <c r="O806" s="5"/>
      <c r="P806" s="4">
        <v>1711470</v>
      </c>
      <c r="Q806" s="5"/>
      <c r="R806" s="4">
        <v>2086590</v>
      </c>
      <c r="AC806" s="6">
        <f t="shared" si="56"/>
        <v>0</v>
      </c>
      <c r="AD806" s="45">
        <f t="shared" si="55"/>
        <v>0</v>
      </c>
    </row>
    <row r="807" spans="3:30" ht="12.75">
      <c r="C807" s="19"/>
      <c r="D807" s="19"/>
      <c r="E807" s="2" t="s">
        <v>285</v>
      </c>
      <c r="F807" s="20">
        <f>H807+J807+L807</f>
        <v>27805</v>
      </c>
      <c r="H807" s="22">
        <v>0</v>
      </c>
      <c r="I807" s="5"/>
      <c r="J807" s="22">
        <v>27805</v>
      </c>
      <c r="K807" s="5"/>
      <c r="L807" s="22">
        <v>0</v>
      </c>
      <c r="M807" s="5"/>
      <c r="N807" s="22">
        <v>491115</v>
      </c>
      <c r="O807" s="5"/>
      <c r="P807" s="22">
        <v>1643043</v>
      </c>
      <c r="Q807" s="5"/>
      <c r="R807" s="22">
        <v>2106353</v>
      </c>
      <c r="AC807" s="6">
        <f t="shared" si="56"/>
        <v>0</v>
      </c>
      <c r="AD807" s="45">
        <f t="shared" si="55"/>
        <v>0</v>
      </c>
    </row>
    <row r="808" spans="3:30" ht="12.75">
      <c r="C808" s="6"/>
      <c r="D808" s="6"/>
      <c r="E808" s="6"/>
      <c r="AC808" s="6">
        <f t="shared" si="56"/>
        <v>0</v>
      </c>
      <c r="AD808" s="45">
        <f t="shared" si="55"/>
        <v>0</v>
      </c>
    </row>
    <row r="809" spans="3:30" ht="12.75">
      <c r="C809" s="19"/>
      <c r="D809" s="19"/>
      <c r="E809" s="2" t="s">
        <v>18</v>
      </c>
      <c r="F809" s="20">
        <f>SUM(F805:F807)</f>
        <v>1323993</v>
      </c>
      <c r="H809" s="20">
        <f>SUM(H805:H807)</f>
        <v>1160287</v>
      </c>
      <c r="J809" s="20">
        <f>SUM(J805:J807)</f>
        <v>136303</v>
      </c>
      <c r="L809" s="20">
        <f>SUM(L805:L807)</f>
        <v>27403</v>
      </c>
      <c r="N809" s="20">
        <f>SUM(N805:N807)</f>
        <v>3852946</v>
      </c>
      <c r="P809" s="20">
        <f>SUM(P805:P807)</f>
        <v>7409097</v>
      </c>
      <c r="R809" s="20">
        <f>SUM(R805:R807)</f>
        <v>9938050</v>
      </c>
      <c r="AC809" s="6">
        <f t="shared" si="56"/>
        <v>0</v>
      </c>
      <c r="AD809" s="45">
        <f t="shared" si="55"/>
        <v>0</v>
      </c>
    </row>
    <row r="810" spans="3:30" ht="12.75">
      <c r="C810" s="6"/>
      <c r="D810" s="6"/>
      <c r="E810" s="6"/>
      <c r="AC810" s="6">
        <f t="shared" si="56"/>
        <v>0</v>
      </c>
      <c r="AD810" s="45">
        <f t="shared" si="55"/>
        <v>0</v>
      </c>
    </row>
    <row r="811" spans="3:30" ht="12.75">
      <c r="C811" s="2" t="s">
        <v>192</v>
      </c>
      <c r="AC811" s="6">
        <f t="shared" si="56"/>
        <v>0</v>
      </c>
      <c r="AD811" s="45">
        <f t="shared" si="55"/>
        <v>0</v>
      </c>
    </row>
    <row r="812" spans="3:30" ht="12.75">
      <c r="C812" s="19"/>
      <c r="D812" s="19"/>
      <c r="E812" s="2" t="s">
        <v>286</v>
      </c>
      <c r="F812" s="20">
        <f>H812+J812+L812</f>
        <v>4243970</v>
      </c>
      <c r="H812" s="22">
        <v>3354876</v>
      </c>
      <c r="I812" s="5"/>
      <c r="J812" s="22">
        <v>765227</v>
      </c>
      <c r="K812" s="5"/>
      <c r="L812" s="22">
        <v>123867</v>
      </c>
      <c r="M812" s="5"/>
      <c r="N812" s="22">
        <v>3925308</v>
      </c>
      <c r="O812" s="5"/>
      <c r="P812" s="22">
        <v>1392792</v>
      </c>
      <c r="Q812" s="5"/>
      <c r="R812" s="22">
        <v>1074130</v>
      </c>
      <c r="AC812" s="6">
        <f t="shared" si="56"/>
        <v>0</v>
      </c>
      <c r="AD812" s="45">
        <f t="shared" si="55"/>
        <v>0</v>
      </c>
    </row>
    <row r="813" spans="3:30" ht="12.75">
      <c r="C813" s="6"/>
      <c r="D813" s="6"/>
      <c r="E813" s="6"/>
      <c r="AC813" s="6">
        <f t="shared" si="56"/>
        <v>0</v>
      </c>
      <c r="AD813" s="45">
        <f t="shared" si="55"/>
        <v>0</v>
      </c>
    </row>
    <row r="814" spans="3:30" ht="12.75">
      <c r="C814" s="19"/>
      <c r="D814" s="19"/>
      <c r="E814" s="2" t="s">
        <v>287</v>
      </c>
      <c r="F814" s="20">
        <f>H814+J814+L814</f>
        <v>7316633</v>
      </c>
      <c r="H814" s="20">
        <f>H790+H792+H801+H809+H812</f>
        <v>6061897</v>
      </c>
      <c r="J814" s="20">
        <f>J790+J792+J801+J809+J812</f>
        <v>1103466</v>
      </c>
      <c r="L814" s="20">
        <f>L790+L792+L801+L809+L812</f>
        <v>151270</v>
      </c>
      <c r="N814" s="20">
        <f>N790+N792+N801+N809+N812</f>
        <v>20294312</v>
      </c>
      <c r="P814" s="20">
        <f>P790+P792+P801+P809+P812</f>
        <v>14031698</v>
      </c>
      <c r="R814" s="20">
        <f>R790+R792+R801+R809+R812</f>
        <v>27009377</v>
      </c>
      <c r="AC814" s="6">
        <f t="shared" si="56"/>
        <v>0</v>
      </c>
      <c r="AD814" s="45">
        <f t="shared" si="55"/>
        <v>0</v>
      </c>
    </row>
    <row r="815" spans="3:30" ht="12.75">
      <c r="C815" s="6"/>
      <c r="D815" s="6"/>
      <c r="E815" s="6"/>
      <c r="AC815" s="6">
        <f t="shared" si="56"/>
        <v>0</v>
      </c>
      <c r="AD815" s="45">
        <f t="shared" si="55"/>
        <v>0</v>
      </c>
    </row>
    <row r="816" spans="2:30" ht="12.75">
      <c r="B816" s="2" t="s">
        <v>288</v>
      </c>
      <c r="C816" s="19"/>
      <c r="D816" s="19"/>
      <c r="E816" s="19"/>
      <c r="AC816" s="6">
        <f t="shared" si="56"/>
        <v>0</v>
      </c>
      <c r="AD816" s="45">
        <f t="shared" si="55"/>
        <v>0</v>
      </c>
    </row>
    <row r="817" spans="3:30" ht="12.75">
      <c r="C817" s="6"/>
      <c r="D817" s="6"/>
      <c r="E817" s="6"/>
      <c r="AC817" s="6">
        <f t="shared" si="56"/>
        <v>0</v>
      </c>
      <c r="AD817" s="45">
        <f t="shared" si="55"/>
        <v>0</v>
      </c>
    </row>
    <row r="818" spans="3:30" ht="12.75">
      <c r="C818" s="2" t="s">
        <v>289</v>
      </c>
      <c r="F818" s="3"/>
      <c r="H818" s="3"/>
      <c r="J818" s="3"/>
      <c r="L818" s="3"/>
      <c r="N818" s="3"/>
      <c r="P818" s="3"/>
      <c r="R818" s="3"/>
      <c r="AC818" s="6">
        <f t="shared" si="56"/>
        <v>0</v>
      </c>
      <c r="AD818" s="45">
        <f t="shared" si="55"/>
        <v>0</v>
      </c>
    </row>
    <row r="819" spans="3:30" ht="12.75">
      <c r="C819" s="27"/>
      <c r="D819" s="27"/>
      <c r="E819" s="2" t="s">
        <v>388</v>
      </c>
      <c r="F819" s="3">
        <f>H819+J819+L819</f>
        <v>2372077</v>
      </c>
      <c r="H819" s="5">
        <v>1961712</v>
      </c>
      <c r="I819" s="5"/>
      <c r="J819" s="5">
        <v>173769</v>
      </c>
      <c r="K819" s="5"/>
      <c r="L819" s="5">
        <v>236596</v>
      </c>
      <c r="M819" s="5"/>
      <c r="N819" s="5">
        <v>1674112</v>
      </c>
      <c r="O819" s="5"/>
      <c r="P819" s="5">
        <v>723450</v>
      </c>
      <c r="Q819" s="5"/>
      <c r="R819" s="5">
        <v>25485</v>
      </c>
      <c r="AC819" s="6">
        <f>N819+P819-R819-F819</f>
        <v>0</v>
      </c>
      <c r="AD819" s="45">
        <f t="shared" si="55"/>
        <v>0</v>
      </c>
    </row>
    <row r="820" spans="3:30" ht="12.75">
      <c r="C820" s="27"/>
      <c r="D820" s="27"/>
      <c r="E820" s="2" t="s">
        <v>409</v>
      </c>
      <c r="F820" s="3">
        <f>H820+J820+L820</f>
        <v>1570911</v>
      </c>
      <c r="H820" s="5">
        <v>0</v>
      </c>
      <c r="I820" s="5"/>
      <c r="J820" s="5">
        <v>1570911</v>
      </c>
      <c r="K820" s="5"/>
      <c r="L820" s="5">
        <v>0</v>
      </c>
      <c r="M820" s="5"/>
      <c r="N820" s="5">
        <v>1309047</v>
      </c>
      <c r="O820" s="5"/>
      <c r="P820" s="5">
        <v>261864</v>
      </c>
      <c r="Q820" s="5"/>
      <c r="R820" s="5">
        <v>0</v>
      </c>
      <c r="AC820" s="6">
        <f>N820+P820-R820-F820</f>
        <v>0</v>
      </c>
      <c r="AD820" s="45">
        <f t="shared" si="55"/>
        <v>0</v>
      </c>
    </row>
    <row r="821" spans="3:30" ht="12.75">
      <c r="C821" s="27"/>
      <c r="D821" s="27"/>
      <c r="E821" s="2" t="s">
        <v>290</v>
      </c>
      <c r="F821" s="20">
        <f>H821+J821+L821</f>
        <v>9999093</v>
      </c>
      <c r="H821" s="22">
        <v>3608758</v>
      </c>
      <c r="I821" s="5"/>
      <c r="J821" s="22">
        <v>3826087</v>
      </c>
      <c r="K821" s="5"/>
      <c r="L821" s="22">
        <v>2564248</v>
      </c>
      <c r="M821" s="5"/>
      <c r="N821" s="22">
        <v>6916630</v>
      </c>
      <c r="O821" s="5"/>
      <c r="P821" s="22">
        <v>3131730</v>
      </c>
      <c r="Q821" s="5"/>
      <c r="R821" s="22">
        <v>49267</v>
      </c>
      <c r="AC821" s="6">
        <f t="shared" si="56"/>
        <v>0</v>
      </c>
      <c r="AD821" s="45">
        <f t="shared" si="55"/>
        <v>0</v>
      </c>
    </row>
    <row r="822" spans="3:30" ht="12.75">
      <c r="C822" s="27"/>
      <c r="D822" s="27"/>
      <c r="F822" s="3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AD822" s="45">
        <f t="shared" si="55"/>
        <v>0</v>
      </c>
    </row>
    <row r="823" spans="3:30" ht="12.75">
      <c r="C823" s="19"/>
      <c r="D823" s="19"/>
      <c r="E823" s="2" t="s">
        <v>18</v>
      </c>
      <c r="F823" s="20">
        <f>SUM(F818:F821)</f>
        <v>13942081</v>
      </c>
      <c r="H823" s="20">
        <f>SUM(H818:H821)</f>
        <v>5570470</v>
      </c>
      <c r="J823" s="20">
        <f>SUM(J818:J821)</f>
        <v>5570767</v>
      </c>
      <c r="L823" s="20">
        <f>SUM(L818:L821)</f>
        <v>2800844</v>
      </c>
      <c r="N823" s="20">
        <f>SUM(N818:N821)</f>
        <v>9899789</v>
      </c>
      <c r="P823" s="20">
        <f>SUM(P818:P821)</f>
        <v>4117044</v>
      </c>
      <c r="R823" s="20">
        <f>SUM(R818:R821)</f>
        <v>74752</v>
      </c>
      <c r="AC823" s="6">
        <f>N823+P823-R823-F823</f>
        <v>0</v>
      </c>
      <c r="AD823" s="45">
        <f t="shared" si="55"/>
        <v>0</v>
      </c>
    </row>
    <row r="824" spans="3:30" ht="12.75">
      <c r="C824" s="6"/>
      <c r="D824" s="6"/>
      <c r="E824" s="6"/>
      <c r="AC824" s="6">
        <f t="shared" si="56"/>
        <v>0</v>
      </c>
      <c r="AD824" s="45">
        <f t="shared" si="55"/>
        <v>0</v>
      </c>
    </row>
    <row r="825" spans="3:30" ht="12.75">
      <c r="C825" s="2" t="s">
        <v>55</v>
      </c>
      <c r="AC825" s="6">
        <f t="shared" si="56"/>
        <v>0</v>
      </c>
      <c r="AD825" s="45">
        <f t="shared" si="55"/>
        <v>0</v>
      </c>
    </row>
    <row r="826" spans="3:30" ht="12.75">
      <c r="C826" s="19"/>
      <c r="D826" s="19"/>
      <c r="E826" s="2" t="s">
        <v>291</v>
      </c>
      <c r="F826" s="20">
        <f>H826+J826+L826</f>
        <v>30852</v>
      </c>
      <c r="H826" s="22">
        <v>30853</v>
      </c>
      <c r="I826" s="5"/>
      <c r="J826" s="22">
        <v>-1</v>
      </c>
      <c r="K826" s="5"/>
      <c r="L826" s="22">
        <v>0</v>
      </c>
      <c r="M826" s="5"/>
      <c r="N826" s="22">
        <v>0</v>
      </c>
      <c r="O826" s="5"/>
      <c r="P826" s="22">
        <v>51023</v>
      </c>
      <c r="Q826" s="5"/>
      <c r="R826" s="22">
        <v>20171</v>
      </c>
      <c r="AC826" s="6">
        <f t="shared" si="56"/>
        <v>0</v>
      </c>
      <c r="AD826" s="45">
        <f t="shared" si="55"/>
        <v>0</v>
      </c>
    </row>
    <row r="827" spans="3:30" ht="12.75">
      <c r="C827" s="6"/>
      <c r="D827" s="6"/>
      <c r="E827" s="6"/>
      <c r="AC827" s="6">
        <f t="shared" si="56"/>
        <v>0</v>
      </c>
      <c r="AD827" s="45">
        <f t="shared" si="55"/>
        <v>0</v>
      </c>
    </row>
    <row r="828" spans="3:30" ht="12.75">
      <c r="C828" s="19"/>
      <c r="D828" s="19"/>
      <c r="E828" s="2" t="s">
        <v>292</v>
      </c>
      <c r="F828" s="20">
        <f>H828+J828+L828</f>
        <v>13972933</v>
      </c>
      <c r="H828" s="20">
        <f>H823+H826</f>
        <v>5601323</v>
      </c>
      <c r="J828" s="20">
        <f>J823+J826</f>
        <v>5570766</v>
      </c>
      <c r="L828" s="20">
        <f>L823+L826</f>
        <v>2800844</v>
      </c>
      <c r="N828" s="20">
        <f>N823+N826</f>
        <v>9899789</v>
      </c>
      <c r="P828" s="20">
        <f>P823+P826</f>
        <v>4168067</v>
      </c>
      <c r="R828" s="20">
        <f>R823+R826</f>
        <v>94923</v>
      </c>
      <c r="AC828" s="6">
        <f t="shared" si="56"/>
        <v>0</v>
      </c>
      <c r="AD828" s="45">
        <f t="shared" si="55"/>
        <v>0</v>
      </c>
    </row>
    <row r="829" spans="3:30" ht="12.75">
      <c r="C829" s="6"/>
      <c r="D829" s="6"/>
      <c r="E829" s="6"/>
      <c r="AC829" s="6">
        <f t="shared" si="56"/>
        <v>0</v>
      </c>
      <c r="AD829" s="45">
        <f t="shared" si="55"/>
        <v>0</v>
      </c>
    </row>
    <row r="830" spans="2:30" ht="12.75">
      <c r="B830" s="2" t="s">
        <v>293</v>
      </c>
      <c r="C830" s="19"/>
      <c r="D830" s="19"/>
      <c r="E830" s="19"/>
      <c r="AC830" s="6">
        <f t="shared" si="56"/>
        <v>0</v>
      </c>
      <c r="AD830" s="45">
        <f t="shared" si="55"/>
        <v>0</v>
      </c>
    </row>
    <row r="831" spans="2:30" ht="12.75">
      <c r="B831" s="19"/>
      <c r="C831" s="19" t="s">
        <v>294</v>
      </c>
      <c r="D831" s="19"/>
      <c r="E831" s="19"/>
      <c r="F831" s="20">
        <f>H831+J831+L831</f>
        <v>18520</v>
      </c>
      <c r="H831" s="22">
        <v>19122</v>
      </c>
      <c r="I831" s="5"/>
      <c r="J831" s="22">
        <v>-602</v>
      </c>
      <c r="K831" s="5"/>
      <c r="L831" s="22">
        <v>0</v>
      </c>
      <c r="M831" s="5"/>
      <c r="N831" s="22">
        <v>0</v>
      </c>
      <c r="O831" s="5"/>
      <c r="P831" s="22">
        <v>18520</v>
      </c>
      <c r="Q831" s="5"/>
      <c r="R831" s="22">
        <v>0</v>
      </c>
      <c r="AC831" s="6">
        <f t="shared" si="56"/>
        <v>0</v>
      </c>
      <c r="AD831" s="45">
        <f t="shared" si="55"/>
        <v>0</v>
      </c>
    </row>
    <row r="832" spans="3:30" ht="12.75">
      <c r="C832" s="6"/>
      <c r="D832" s="6"/>
      <c r="E832" s="6"/>
      <c r="AC832" s="6">
        <f t="shared" si="56"/>
        <v>0</v>
      </c>
      <c r="AD832" s="45">
        <f t="shared" si="55"/>
        <v>0</v>
      </c>
    </row>
    <row r="833" spans="2:30" ht="12.75">
      <c r="B833" s="6" t="s">
        <v>295</v>
      </c>
      <c r="C833" s="6"/>
      <c r="D833" s="6"/>
      <c r="E833" s="6"/>
      <c r="AC833" s="6">
        <f t="shared" si="56"/>
        <v>0</v>
      </c>
      <c r="AD833" s="45">
        <f t="shared" si="55"/>
        <v>0</v>
      </c>
    </row>
    <row r="834" spans="2:30" ht="12.75">
      <c r="B834" s="19"/>
      <c r="C834" s="2" t="s">
        <v>229</v>
      </c>
      <c r="F834" s="20">
        <f>H834+J834+L834</f>
        <v>222747</v>
      </c>
      <c r="H834" s="22">
        <v>182287</v>
      </c>
      <c r="I834" s="5"/>
      <c r="J834" s="22">
        <v>36731</v>
      </c>
      <c r="K834" s="5"/>
      <c r="L834" s="22">
        <v>3729</v>
      </c>
      <c r="M834" s="5"/>
      <c r="N834" s="22">
        <v>254261</v>
      </c>
      <c r="O834" s="5"/>
      <c r="P834" s="22">
        <v>-31514</v>
      </c>
      <c r="Q834" s="5"/>
      <c r="R834" s="22">
        <v>0</v>
      </c>
      <c r="AC834" s="6">
        <f t="shared" si="56"/>
        <v>0</v>
      </c>
      <c r="AD834" s="45">
        <f t="shared" si="55"/>
        <v>0</v>
      </c>
    </row>
    <row r="835" spans="3:30" ht="12.75">
      <c r="C835" s="6"/>
      <c r="D835" s="6"/>
      <c r="E835" s="6"/>
      <c r="AC835" s="6">
        <f t="shared" si="56"/>
        <v>0</v>
      </c>
      <c r="AD835" s="45">
        <f t="shared" si="55"/>
        <v>0</v>
      </c>
    </row>
    <row r="836" spans="2:30" ht="12.75">
      <c r="B836" s="6" t="s">
        <v>296</v>
      </c>
      <c r="C836" s="6"/>
      <c r="D836" s="6"/>
      <c r="E836" s="6"/>
      <c r="AC836" s="6">
        <f t="shared" si="56"/>
        <v>0</v>
      </c>
      <c r="AD836" s="45">
        <f t="shared" si="55"/>
        <v>0</v>
      </c>
    </row>
    <row r="837" spans="2:30" ht="12.75">
      <c r="B837" s="19"/>
      <c r="C837" s="6" t="s">
        <v>231</v>
      </c>
      <c r="D837" s="6"/>
      <c r="E837" s="6"/>
      <c r="F837" s="20">
        <f>H837+J837+L837</f>
        <v>0</v>
      </c>
      <c r="H837" s="22">
        <v>-7536000</v>
      </c>
      <c r="I837" s="5"/>
      <c r="J837" s="22">
        <v>7536000</v>
      </c>
      <c r="K837" s="5"/>
      <c r="L837" s="22">
        <v>0</v>
      </c>
      <c r="M837" s="5"/>
      <c r="N837" s="22">
        <v>0</v>
      </c>
      <c r="O837" s="5"/>
      <c r="P837" s="22">
        <v>0</v>
      </c>
      <c r="Q837" s="5"/>
      <c r="R837" s="22">
        <v>0</v>
      </c>
      <c r="AC837" s="6">
        <f t="shared" si="56"/>
        <v>0</v>
      </c>
      <c r="AD837" s="45">
        <f t="shared" si="55"/>
        <v>0</v>
      </c>
    </row>
    <row r="838" spans="3:30" ht="12.75">
      <c r="C838" s="6"/>
      <c r="D838" s="6"/>
      <c r="E838" s="6"/>
      <c r="AC838" s="6">
        <f t="shared" si="56"/>
        <v>0</v>
      </c>
      <c r="AD838" s="45">
        <f t="shared" si="55"/>
        <v>0</v>
      </c>
    </row>
    <row r="839" spans="3:30" ht="12.75">
      <c r="C839" s="19"/>
      <c r="D839" s="19"/>
      <c r="E839" s="2" t="s">
        <v>297</v>
      </c>
      <c r="F839" s="20">
        <f>H839+J839+L839</f>
        <v>48351238</v>
      </c>
      <c r="H839" s="20">
        <f aca="true" t="shared" si="57" ref="H839:R839">H837+H834+H831+H828+H814+H782+H759+H741</f>
        <v>29509758</v>
      </c>
      <c r="I839" s="3">
        <f t="shared" si="57"/>
        <v>0</v>
      </c>
      <c r="J839" s="20">
        <f t="shared" si="57"/>
        <v>15798027</v>
      </c>
      <c r="K839" s="3">
        <f t="shared" si="57"/>
        <v>0</v>
      </c>
      <c r="L839" s="20">
        <f t="shared" si="57"/>
        <v>3043453</v>
      </c>
      <c r="M839" s="3">
        <f t="shared" si="57"/>
        <v>0</v>
      </c>
      <c r="N839" s="20">
        <f t="shared" si="57"/>
        <v>58470910</v>
      </c>
      <c r="O839" s="3">
        <f t="shared" si="57"/>
        <v>0</v>
      </c>
      <c r="P839" s="20">
        <f t="shared" si="57"/>
        <v>37043623</v>
      </c>
      <c r="Q839" s="3">
        <f t="shared" si="57"/>
        <v>0</v>
      </c>
      <c r="R839" s="20">
        <f t="shared" si="57"/>
        <v>47163295</v>
      </c>
      <c r="AC839" s="6">
        <f t="shared" si="56"/>
        <v>0</v>
      </c>
      <c r="AD839" s="45">
        <f t="shared" si="55"/>
        <v>0</v>
      </c>
    </row>
    <row r="840" spans="3:30" ht="12.75">
      <c r="C840" s="6"/>
      <c r="D840" s="6"/>
      <c r="E840" s="6"/>
      <c r="AC840" s="6">
        <f t="shared" si="56"/>
        <v>0</v>
      </c>
      <c r="AD840" s="45">
        <f t="shared" si="55"/>
        <v>0</v>
      </c>
    </row>
    <row r="841" spans="1:30" ht="12.75">
      <c r="A841" s="18" t="s">
        <v>298</v>
      </c>
      <c r="B841" s="18"/>
      <c r="C841" s="6"/>
      <c r="D841" s="6"/>
      <c r="E841" s="6"/>
      <c r="AC841" s="6">
        <f t="shared" si="56"/>
        <v>0</v>
      </c>
      <c r="AD841" s="45">
        <f aca="true" t="shared" si="58" ref="AD841:AD904">+N841+P841-R841-F841</f>
        <v>0</v>
      </c>
    </row>
    <row r="842" spans="1:30" ht="12.75">
      <c r="A842" s="18"/>
      <c r="B842" s="18" t="s">
        <v>299</v>
      </c>
      <c r="C842" s="6"/>
      <c r="D842" s="6"/>
      <c r="E842" s="6"/>
      <c r="F842" s="6" t="s">
        <v>346</v>
      </c>
      <c r="AC842" s="6">
        <f t="shared" si="56"/>
        <v>0</v>
      </c>
      <c r="AD842" s="45">
        <f t="shared" si="58"/>
        <v>0</v>
      </c>
    </row>
    <row r="843" spans="3:30" ht="12.75">
      <c r="C843" s="2" t="s">
        <v>144</v>
      </c>
      <c r="F843" s="6">
        <f aca="true" t="shared" si="59" ref="F843:F860">H843+J843+L843</f>
        <v>1074914</v>
      </c>
      <c r="G843" s="35"/>
      <c r="H843" s="4">
        <v>1078924</v>
      </c>
      <c r="I843" s="36"/>
      <c r="J843" s="7">
        <v>-4010</v>
      </c>
      <c r="K843" s="36"/>
      <c r="L843" s="7">
        <v>0</v>
      </c>
      <c r="M843" s="36"/>
      <c r="N843" s="4">
        <v>1496170</v>
      </c>
      <c r="O843" s="36"/>
      <c r="P843" s="4">
        <v>862266</v>
      </c>
      <c r="Q843" s="36"/>
      <c r="R843" s="4">
        <v>1283522</v>
      </c>
      <c r="AC843" s="6">
        <f t="shared" si="56"/>
        <v>0</v>
      </c>
      <c r="AD843" s="45">
        <f t="shared" si="58"/>
        <v>0</v>
      </c>
    </row>
    <row r="844" spans="3:30" ht="12.75">
      <c r="C844" s="2" t="s">
        <v>300</v>
      </c>
      <c r="F844" s="6">
        <f t="shared" si="59"/>
        <v>7392445</v>
      </c>
      <c r="H844" s="4">
        <v>7234851</v>
      </c>
      <c r="I844" s="5"/>
      <c r="J844" s="4">
        <v>157594</v>
      </c>
      <c r="K844" s="5"/>
      <c r="L844" s="7">
        <v>0</v>
      </c>
      <c r="M844" s="5"/>
      <c r="N844" s="4">
        <v>5914588</v>
      </c>
      <c r="O844" s="5"/>
      <c r="P844" s="4">
        <v>4934429</v>
      </c>
      <c r="Q844" s="5"/>
      <c r="R844" s="4">
        <v>3456572</v>
      </c>
      <c r="AC844" s="6">
        <f t="shared" si="56"/>
        <v>0</v>
      </c>
      <c r="AD844" s="45">
        <f t="shared" si="58"/>
        <v>0</v>
      </c>
    </row>
    <row r="845" spans="3:30" ht="12.75">
      <c r="C845" s="2" t="s">
        <v>301</v>
      </c>
      <c r="F845" s="6">
        <f t="shared" si="59"/>
        <v>3685456</v>
      </c>
      <c r="H845" s="4">
        <v>3685456</v>
      </c>
      <c r="I845" s="5"/>
      <c r="J845" s="4">
        <v>0</v>
      </c>
      <c r="K845" s="5"/>
      <c r="L845" s="7">
        <v>0</v>
      </c>
      <c r="M845" s="5"/>
      <c r="N845" s="4">
        <v>524197</v>
      </c>
      <c r="O845" s="5"/>
      <c r="P845" s="4">
        <v>5263285</v>
      </c>
      <c r="Q845" s="5"/>
      <c r="R845" s="4">
        <v>2102026</v>
      </c>
      <c r="AC845" s="6">
        <f t="shared" si="56"/>
        <v>0</v>
      </c>
      <c r="AD845" s="45">
        <f t="shared" si="58"/>
        <v>0</v>
      </c>
    </row>
    <row r="846" spans="3:30" ht="12.75">
      <c r="C846" s="2" t="s">
        <v>302</v>
      </c>
      <c r="F846" s="6">
        <f t="shared" si="59"/>
        <v>0</v>
      </c>
      <c r="H846" s="4">
        <v>0</v>
      </c>
      <c r="I846" s="5"/>
      <c r="J846" s="4">
        <v>0</v>
      </c>
      <c r="K846" s="5"/>
      <c r="L846" s="7">
        <v>0</v>
      </c>
      <c r="M846" s="5"/>
      <c r="N846" s="7">
        <v>0</v>
      </c>
      <c r="O846" s="5"/>
      <c r="P846" s="4">
        <v>0</v>
      </c>
      <c r="Q846" s="5"/>
      <c r="R846" s="7">
        <v>0</v>
      </c>
      <c r="AC846" s="6">
        <f t="shared" si="56"/>
        <v>0</v>
      </c>
      <c r="AD846" s="45">
        <f t="shared" si="58"/>
        <v>0</v>
      </c>
    </row>
    <row r="847" spans="3:30" ht="12.75">
      <c r="C847" s="2" t="s">
        <v>395</v>
      </c>
      <c r="F847" s="6">
        <f>H847+J847+L847</f>
        <v>2821255</v>
      </c>
      <c r="H847" s="4">
        <v>1356966</v>
      </c>
      <c r="I847" s="5"/>
      <c r="J847" s="4">
        <v>1464289</v>
      </c>
      <c r="K847" s="5"/>
      <c r="L847" s="7">
        <v>0</v>
      </c>
      <c r="M847" s="5"/>
      <c r="N847" s="4">
        <v>0</v>
      </c>
      <c r="O847" s="5"/>
      <c r="P847" s="4">
        <v>2821255</v>
      </c>
      <c r="Q847" s="5"/>
      <c r="R847" s="4">
        <v>0</v>
      </c>
      <c r="AC847" s="6">
        <f>N847+P847-R847-F847</f>
        <v>0</v>
      </c>
      <c r="AD847" s="45">
        <f t="shared" si="58"/>
        <v>0</v>
      </c>
    </row>
    <row r="848" spans="3:30" ht="12.75">
      <c r="C848" s="2" t="s">
        <v>303</v>
      </c>
      <c r="F848" s="6">
        <f t="shared" si="59"/>
        <v>1556189</v>
      </c>
      <c r="H848" s="4">
        <v>2345795</v>
      </c>
      <c r="I848" s="5"/>
      <c r="J848" s="4">
        <v>-789606</v>
      </c>
      <c r="K848" s="5"/>
      <c r="L848" s="7">
        <v>0</v>
      </c>
      <c r="M848" s="5"/>
      <c r="N848" s="4">
        <v>1639026</v>
      </c>
      <c r="O848" s="5"/>
      <c r="P848" s="4">
        <v>1978008</v>
      </c>
      <c r="Q848" s="5"/>
      <c r="R848" s="4">
        <v>2060845</v>
      </c>
      <c r="AC848" s="6">
        <f t="shared" si="56"/>
        <v>0</v>
      </c>
      <c r="AD848" s="45">
        <f t="shared" si="58"/>
        <v>0</v>
      </c>
    </row>
    <row r="849" spans="3:30" ht="12.75">
      <c r="C849" s="2" t="s">
        <v>366</v>
      </c>
      <c r="F849" s="6">
        <f>H849+J849+L849</f>
        <v>1386961</v>
      </c>
      <c r="H849" s="7">
        <v>0</v>
      </c>
      <c r="I849" s="5"/>
      <c r="J849" s="4">
        <v>1386961</v>
      </c>
      <c r="K849" s="5"/>
      <c r="L849" s="7">
        <v>0</v>
      </c>
      <c r="M849" s="5"/>
      <c r="N849" s="7">
        <v>1113555</v>
      </c>
      <c r="O849" s="5"/>
      <c r="P849" s="4">
        <v>814214</v>
      </c>
      <c r="Q849" s="5"/>
      <c r="R849" s="4">
        <v>540808</v>
      </c>
      <c r="AC849" s="6">
        <f>N849+P849-R849-F849</f>
        <v>0</v>
      </c>
      <c r="AD849" s="45">
        <f t="shared" si="58"/>
        <v>0</v>
      </c>
    </row>
    <row r="850" spans="3:30" ht="12.75">
      <c r="C850" s="2" t="s">
        <v>359</v>
      </c>
      <c r="F850" s="6">
        <f>H850+J850+L850</f>
        <v>356120</v>
      </c>
      <c r="H850" s="7">
        <v>641576</v>
      </c>
      <c r="I850" s="5"/>
      <c r="J850" s="4">
        <v>-285456</v>
      </c>
      <c r="K850" s="5"/>
      <c r="L850" s="7">
        <v>0</v>
      </c>
      <c r="M850" s="5"/>
      <c r="N850" s="7">
        <v>0</v>
      </c>
      <c r="O850" s="5"/>
      <c r="P850" s="4">
        <v>356120</v>
      </c>
      <c r="Q850" s="5"/>
      <c r="R850" s="4">
        <v>0</v>
      </c>
      <c r="AC850" s="6">
        <f t="shared" si="56"/>
        <v>0</v>
      </c>
      <c r="AD850" s="45">
        <f t="shared" si="58"/>
        <v>0</v>
      </c>
    </row>
    <row r="851" spans="3:30" ht="12.75">
      <c r="C851" s="2" t="s">
        <v>396</v>
      </c>
      <c r="F851" s="6">
        <f>H851+J851+L851</f>
        <v>804000</v>
      </c>
      <c r="H851" s="7">
        <v>804000</v>
      </c>
      <c r="I851" s="5"/>
      <c r="J851" s="4">
        <v>0</v>
      </c>
      <c r="K851" s="5"/>
      <c r="L851" s="7">
        <v>0</v>
      </c>
      <c r="M851" s="5"/>
      <c r="N851" s="7">
        <v>0</v>
      </c>
      <c r="O851" s="5"/>
      <c r="P851" s="4">
        <v>804000</v>
      </c>
      <c r="Q851" s="5"/>
      <c r="R851" s="4">
        <v>0</v>
      </c>
      <c r="AC851" s="6">
        <f>N851+P851-R851-F851</f>
        <v>0</v>
      </c>
      <c r="AD851" s="45">
        <f t="shared" si="58"/>
        <v>0</v>
      </c>
    </row>
    <row r="852" spans="3:30" ht="12.75">
      <c r="C852" s="2" t="s">
        <v>304</v>
      </c>
      <c r="F852" s="6">
        <f t="shared" si="59"/>
        <v>395585</v>
      </c>
      <c r="H852" s="7">
        <v>1072609</v>
      </c>
      <c r="I852" s="5"/>
      <c r="J852" s="4">
        <v>-677024</v>
      </c>
      <c r="K852" s="5"/>
      <c r="L852" s="7">
        <v>0</v>
      </c>
      <c r="M852" s="5"/>
      <c r="N852" s="7">
        <v>2194035</v>
      </c>
      <c r="O852" s="5"/>
      <c r="P852" s="4">
        <v>10203445</v>
      </c>
      <c r="Q852" s="5"/>
      <c r="R852" s="4">
        <v>12001895</v>
      </c>
      <c r="AC852" s="6">
        <f t="shared" si="56"/>
        <v>0</v>
      </c>
      <c r="AD852" s="45">
        <f t="shared" si="58"/>
        <v>0</v>
      </c>
    </row>
    <row r="853" spans="3:30" ht="12.75">
      <c r="C853" s="2" t="s">
        <v>305</v>
      </c>
      <c r="F853" s="6">
        <f t="shared" si="59"/>
        <v>93578</v>
      </c>
      <c r="H853" s="4">
        <v>89338</v>
      </c>
      <c r="I853" s="5"/>
      <c r="J853" s="7">
        <v>4240</v>
      </c>
      <c r="K853" s="5"/>
      <c r="L853" s="7">
        <v>0</v>
      </c>
      <c r="M853" s="5"/>
      <c r="N853" s="4">
        <v>130465</v>
      </c>
      <c r="O853" s="5"/>
      <c r="P853" s="4">
        <v>477085</v>
      </c>
      <c r="Q853" s="5"/>
      <c r="R853" s="4">
        <v>513972</v>
      </c>
      <c r="AC853" s="6">
        <f t="shared" si="56"/>
        <v>0</v>
      </c>
      <c r="AD853" s="45">
        <f t="shared" si="58"/>
        <v>0</v>
      </c>
    </row>
    <row r="854" spans="3:30" ht="12.75">
      <c r="C854" s="2" t="s">
        <v>306</v>
      </c>
      <c r="F854" s="6">
        <f t="shared" si="59"/>
        <v>126298</v>
      </c>
      <c r="H854" s="7">
        <v>0</v>
      </c>
      <c r="I854" s="5"/>
      <c r="J854" s="4">
        <v>126298</v>
      </c>
      <c r="K854" s="5"/>
      <c r="L854" s="7">
        <v>0</v>
      </c>
      <c r="M854" s="5"/>
      <c r="N854" s="4">
        <v>28340</v>
      </c>
      <c r="O854" s="5"/>
      <c r="P854" s="4">
        <v>97958</v>
      </c>
      <c r="Q854" s="5"/>
      <c r="R854" s="7">
        <v>0</v>
      </c>
      <c r="AC854" s="6">
        <f t="shared" si="56"/>
        <v>0</v>
      </c>
      <c r="AD854" s="45">
        <f t="shared" si="58"/>
        <v>0</v>
      </c>
    </row>
    <row r="855" spans="3:30" ht="12.75">
      <c r="C855" s="2" t="s">
        <v>307</v>
      </c>
      <c r="F855" s="6">
        <f t="shared" si="59"/>
        <v>13419560</v>
      </c>
      <c r="H855" s="4">
        <v>14004314</v>
      </c>
      <c r="I855" s="5"/>
      <c r="J855" s="4">
        <v>-584754</v>
      </c>
      <c r="K855" s="5"/>
      <c r="L855" s="7">
        <v>0</v>
      </c>
      <c r="M855" s="5"/>
      <c r="N855" s="4">
        <v>330236</v>
      </c>
      <c r="O855" s="5"/>
      <c r="P855" s="4">
        <v>21931880</v>
      </c>
      <c r="Q855" s="5"/>
      <c r="R855" s="4">
        <v>8842556</v>
      </c>
      <c r="AC855" s="6">
        <f t="shared" si="56"/>
        <v>0</v>
      </c>
      <c r="AD855" s="45">
        <f t="shared" si="58"/>
        <v>0</v>
      </c>
    </row>
    <row r="856" spans="3:30" ht="12.75">
      <c r="C856" s="2" t="s">
        <v>379</v>
      </c>
      <c r="F856" s="6">
        <f>H856+J856+L856</f>
        <v>3118165</v>
      </c>
      <c r="H856" s="4">
        <v>3118165</v>
      </c>
      <c r="I856" s="5"/>
      <c r="J856" s="4">
        <v>0</v>
      </c>
      <c r="K856" s="5"/>
      <c r="L856" s="7">
        <v>0</v>
      </c>
      <c r="M856" s="5"/>
      <c r="N856" s="4">
        <v>1668362</v>
      </c>
      <c r="O856" s="5"/>
      <c r="P856" s="4">
        <v>1796232</v>
      </c>
      <c r="Q856" s="5"/>
      <c r="R856" s="4">
        <v>346429</v>
      </c>
      <c r="AC856" s="6">
        <f>N856+P856-R856-F856</f>
        <v>0</v>
      </c>
      <c r="AD856" s="45">
        <f t="shared" si="58"/>
        <v>0</v>
      </c>
    </row>
    <row r="857" spans="3:30" ht="12.75">
      <c r="C857" s="2" t="s">
        <v>378</v>
      </c>
      <c r="F857" s="6">
        <f>H857+J857+L857</f>
        <v>1764</v>
      </c>
      <c r="H857" s="4">
        <v>1764</v>
      </c>
      <c r="I857" s="5"/>
      <c r="J857" s="4">
        <v>0</v>
      </c>
      <c r="K857" s="5"/>
      <c r="L857" s="7">
        <v>0</v>
      </c>
      <c r="M857" s="5"/>
      <c r="N857" s="4">
        <v>0</v>
      </c>
      <c r="O857" s="5"/>
      <c r="P857" s="4">
        <v>1764</v>
      </c>
      <c r="Q857" s="5"/>
      <c r="R857" s="4">
        <v>0</v>
      </c>
      <c r="AC857" s="6">
        <f>N857+P857-R857-F857</f>
        <v>0</v>
      </c>
      <c r="AD857" s="45">
        <f t="shared" si="58"/>
        <v>0</v>
      </c>
    </row>
    <row r="858" spans="3:30" ht="12.75">
      <c r="C858" s="2" t="s">
        <v>380</v>
      </c>
      <c r="F858" s="6">
        <f>H858+J858+L858</f>
        <v>1173357</v>
      </c>
      <c r="H858" s="4">
        <v>603505</v>
      </c>
      <c r="I858" s="5"/>
      <c r="J858" s="4">
        <v>569852</v>
      </c>
      <c r="K858" s="5"/>
      <c r="L858" s="7">
        <v>0</v>
      </c>
      <c r="M858" s="5"/>
      <c r="N858" s="4">
        <v>0</v>
      </c>
      <c r="O858" s="5"/>
      <c r="P858" s="4">
        <v>1173357</v>
      </c>
      <c r="Q858" s="5"/>
      <c r="R858" s="4">
        <v>0</v>
      </c>
      <c r="AC858" s="6">
        <f>N858+P858-R858-F858</f>
        <v>0</v>
      </c>
      <c r="AD858" s="45">
        <f t="shared" si="58"/>
        <v>0</v>
      </c>
    </row>
    <row r="859" spans="3:30" ht="12.75">
      <c r="C859" s="2" t="s">
        <v>155</v>
      </c>
      <c r="F859" s="6">
        <f t="shared" si="59"/>
        <v>117976</v>
      </c>
      <c r="H859" s="4">
        <v>30868</v>
      </c>
      <c r="I859" s="5"/>
      <c r="J859" s="4">
        <v>87108</v>
      </c>
      <c r="K859" s="5"/>
      <c r="L859" s="7">
        <v>0</v>
      </c>
      <c r="M859" s="5"/>
      <c r="N859" s="4">
        <v>120847</v>
      </c>
      <c r="O859" s="5"/>
      <c r="P859" s="7">
        <v>-2871</v>
      </c>
      <c r="Q859" s="5"/>
      <c r="R859" s="7">
        <v>0</v>
      </c>
      <c r="AC859" s="6">
        <f t="shared" si="56"/>
        <v>0</v>
      </c>
      <c r="AD859" s="45">
        <f t="shared" si="58"/>
        <v>0</v>
      </c>
    </row>
    <row r="860" spans="3:30" ht="12.75">
      <c r="C860" s="2" t="s">
        <v>156</v>
      </c>
      <c r="F860" s="20">
        <f t="shared" si="59"/>
        <v>0</v>
      </c>
      <c r="H860" s="22">
        <v>-4716219</v>
      </c>
      <c r="I860" s="5"/>
      <c r="J860" s="22">
        <v>4716219</v>
      </c>
      <c r="K860" s="5"/>
      <c r="L860" s="24">
        <v>0</v>
      </c>
      <c r="M860" s="5"/>
      <c r="N860" s="24">
        <v>0</v>
      </c>
      <c r="O860" s="5"/>
      <c r="P860" s="24">
        <v>0</v>
      </c>
      <c r="Q860" s="5"/>
      <c r="R860" s="24">
        <v>0</v>
      </c>
      <c r="AC860" s="6">
        <f t="shared" si="56"/>
        <v>0</v>
      </c>
      <c r="AD860" s="45">
        <f t="shared" si="58"/>
        <v>0</v>
      </c>
    </row>
    <row r="861" spans="3:30" ht="12.75">
      <c r="C861" s="6"/>
      <c r="D861" s="6"/>
      <c r="E861" s="6"/>
      <c r="AC861" s="6">
        <f t="shared" si="56"/>
        <v>0</v>
      </c>
      <c r="AD861" s="45">
        <f t="shared" si="58"/>
        <v>0</v>
      </c>
    </row>
    <row r="862" spans="3:30" ht="12.75">
      <c r="C862" s="19"/>
      <c r="D862" s="19"/>
      <c r="E862" s="2" t="s">
        <v>308</v>
      </c>
      <c r="AC862" s="6">
        <f t="shared" si="56"/>
        <v>0</v>
      </c>
      <c r="AD862" s="45">
        <f t="shared" si="58"/>
        <v>0</v>
      </c>
    </row>
    <row r="863" spans="3:30" ht="12.75">
      <c r="C863" s="19"/>
      <c r="D863" s="19"/>
      <c r="E863" s="2" t="s">
        <v>309</v>
      </c>
      <c r="F863" s="20">
        <f>H863+J863+L863</f>
        <v>37523623</v>
      </c>
      <c r="H863" s="20">
        <f>SUM(H843:H860)</f>
        <v>31351912</v>
      </c>
      <c r="J863" s="20">
        <f>SUM(J843:J860)</f>
        <v>6171711</v>
      </c>
      <c r="L863" s="20">
        <f>SUM(L843:L860)</f>
        <v>0</v>
      </c>
      <c r="N863" s="20">
        <f>SUM(N843:N860)</f>
        <v>15159821</v>
      </c>
      <c r="P863" s="20">
        <f>SUM(P843:P860)</f>
        <v>53512427</v>
      </c>
      <c r="R863" s="20">
        <f>SUM(R843:R860)</f>
        <v>31148625</v>
      </c>
      <c r="AC863" s="6">
        <f aca="true" t="shared" si="60" ref="AC863:AC915">N863+P863-R863-F863</f>
        <v>0</v>
      </c>
      <c r="AD863" s="45">
        <f t="shared" si="58"/>
        <v>0</v>
      </c>
    </row>
    <row r="864" spans="3:30" ht="12.75">
      <c r="C864" s="6"/>
      <c r="D864" s="6"/>
      <c r="E864" s="6"/>
      <c r="AC864" s="6">
        <f t="shared" si="60"/>
        <v>0</v>
      </c>
      <c r="AD864" s="45">
        <f t="shared" si="58"/>
        <v>0</v>
      </c>
    </row>
    <row r="865" spans="1:30" ht="12.75">
      <c r="A865" s="18" t="s">
        <v>310</v>
      </c>
      <c r="C865" s="6"/>
      <c r="D865" s="6"/>
      <c r="E865" s="6"/>
      <c r="AD865" s="45">
        <f t="shared" si="58"/>
        <v>0</v>
      </c>
    </row>
    <row r="866" spans="1:30" ht="12.75">
      <c r="A866" s="18"/>
      <c r="C866" s="6"/>
      <c r="D866" s="6"/>
      <c r="E866" s="6"/>
      <c r="AD866" s="45">
        <f t="shared" si="58"/>
        <v>0</v>
      </c>
    </row>
    <row r="867" spans="3:30" ht="12.75">
      <c r="C867" s="2" t="s">
        <v>381</v>
      </c>
      <c r="D867" s="19"/>
      <c r="F867" s="6">
        <f>H867+J867+L867</f>
        <v>114507302</v>
      </c>
      <c r="H867" s="7">
        <v>19635454</v>
      </c>
      <c r="I867" s="5"/>
      <c r="J867" s="4">
        <v>54230492</v>
      </c>
      <c r="K867" s="5"/>
      <c r="L867" s="4">
        <v>40641356</v>
      </c>
      <c r="M867" s="5"/>
      <c r="N867" s="4">
        <v>0</v>
      </c>
      <c r="O867" s="5" t="s">
        <v>132</v>
      </c>
      <c r="P867" s="4">
        <v>114507302</v>
      </c>
      <c r="Q867" s="5"/>
      <c r="R867" s="4">
        <v>0</v>
      </c>
      <c r="AC867" s="6">
        <f>N867+P867-R867-F867</f>
        <v>0</v>
      </c>
      <c r="AD867" s="45">
        <f t="shared" si="58"/>
        <v>0</v>
      </c>
    </row>
    <row r="868" spans="3:30" ht="12.75">
      <c r="C868" s="2" t="s">
        <v>382</v>
      </c>
      <c r="D868" s="19"/>
      <c r="F868" s="20">
        <f>H868+J868+L868</f>
        <v>-49765105</v>
      </c>
      <c r="H868" s="24">
        <v>0</v>
      </c>
      <c r="I868" s="5"/>
      <c r="J868" s="22">
        <v>-49765105</v>
      </c>
      <c r="K868" s="5"/>
      <c r="L868" s="24">
        <v>0</v>
      </c>
      <c r="M868" s="5"/>
      <c r="N868" s="22">
        <v>0</v>
      </c>
      <c r="O868" s="5"/>
      <c r="P868" s="22">
        <v>-49765105</v>
      </c>
      <c r="Q868" s="5"/>
      <c r="R868" s="24">
        <v>0</v>
      </c>
      <c r="AC868" s="6">
        <f>N868+P868-R868-F868</f>
        <v>0</v>
      </c>
      <c r="AD868" s="45">
        <f t="shared" si="58"/>
        <v>0</v>
      </c>
    </row>
    <row r="869" spans="3:30" ht="12.75">
      <c r="C869" s="19"/>
      <c r="D869" s="19"/>
      <c r="H869" s="7"/>
      <c r="I869" s="5"/>
      <c r="J869" s="4"/>
      <c r="K869" s="5"/>
      <c r="L869" s="7"/>
      <c r="M869" s="5"/>
      <c r="N869" s="4"/>
      <c r="O869" s="5"/>
      <c r="P869" s="4"/>
      <c r="Q869" s="5"/>
      <c r="R869" s="7"/>
      <c r="AD869" s="45">
        <f t="shared" si="58"/>
        <v>0</v>
      </c>
    </row>
    <row r="870" spans="1:30" ht="12.75">
      <c r="A870" s="18" t="s">
        <v>132</v>
      </c>
      <c r="B870" s="18" t="s">
        <v>132</v>
      </c>
      <c r="C870" s="6" t="s">
        <v>132</v>
      </c>
      <c r="D870" s="6"/>
      <c r="E870" s="2" t="s">
        <v>383</v>
      </c>
      <c r="F870" s="20">
        <f>H870+J870+L870</f>
        <v>64742197</v>
      </c>
      <c r="H870" s="22">
        <f>SUM(H867:H868)</f>
        <v>19635454</v>
      </c>
      <c r="I870" s="5"/>
      <c r="J870" s="22">
        <f>SUM(J867:J868)</f>
        <v>4465387</v>
      </c>
      <c r="K870" s="5"/>
      <c r="L870" s="22">
        <f>SUM(L867:L868)</f>
        <v>40641356</v>
      </c>
      <c r="M870" s="5"/>
      <c r="N870" s="22">
        <f>SUM(N867:N868)</f>
        <v>0</v>
      </c>
      <c r="O870" s="5"/>
      <c r="P870" s="22">
        <f>SUM(P867:P868)</f>
        <v>64742197</v>
      </c>
      <c r="Q870" s="5"/>
      <c r="R870" s="22">
        <f>SUM(R867:R868)</f>
        <v>0</v>
      </c>
      <c r="AC870" s="6">
        <f t="shared" si="60"/>
        <v>0</v>
      </c>
      <c r="AD870" s="45">
        <f t="shared" si="58"/>
        <v>0</v>
      </c>
    </row>
    <row r="871" spans="3:30" ht="12.75">
      <c r="C871" s="19"/>
      <c r="D871" s="19"/>
      <c r="E871" s="19"/>
      <c r="AC871" s="6">
        <f t="shared" si="60"/>
        <v>0</v>
      </c>
      <c r="AD871" s="45">
        <f t="shared" si="58"/>
        <v>0</v>
      </c>
    </row>
    <row r="872" spans="1:30" ht="12.75">
      <c r="A872" s="18" t="s">
        <v>311</v>
      </c>
      <c r="B872" s="18"/>
      <c r="C872" s="6"/>
      <c r="D872" s="6"/>
      <c r="E872" s="6"/>
      <c r="AC872" s="6">
        <f t="shared" si="60"/>
        <v>0</v>
      </c>
      <c r="AD872" s="45">
        <f t="shared" si="58"/>
        <v>0</v>
      </c>
    </row>
    <row r="873" spans="3:30" ht="12.75">
      <c r="C873" s="19"/>
      <c r="D873" s="19"/>
      <c r="E873" s="19"/>
      <c r="AC873" s="6">
        <f t="shared" si="60"/>
        <v>0</v>
      </c>
      <c r="AD873" s="45">
        <f t="shared" si="58"/>
        <v>0</v>
      </c>
    </row>
    <row r="874" spans="2:30" ht="12.75">
      <c r="B874" s="2" t="s">
        <v>312</v>
      </c>
      <c r="C874" s="19"/>
      <c r="D874" s="19"/>
      <c r="E874" s="19"/>
      <c r="AC874" s="6">
        <f t="shared" si="60"/>
        <v>0</v>
      </c>
      <c r="AD874" s="45">
        <f t="shared" si="58"/>
        <v>0</v>
      </c>
    </row>
    <row r="875" spans="3:30" ht="12.75">
      <c r="C875" s="2" t="s">
        <v>144</v>
      </c>
      <c r="AC875" s="6">
        <f t="shared" si="60"/>
        <v>0</v>
      </c>
      <c r="AD875" s="45">
        <f t="shared" si="58"/>
        <v>0</v>
      </c>
    </row>
    <row r="876" spans="3:30" ht="12.75">
      <c r="C876" s="19"/>
      <c r="D876" s="2" t="s">
        <v>313</v>
      </c>
      <c r="F876" s="20">
        <f>H876+J876+L876</f>
        <v>408904</v>
      </c>
      <c r="H876" s="24">
        <v>3342</v>
      </c>
      <c r="I876" s="5"/>
      <c r="J876" s="22">
        <v>402013</v>
      </c>
      <c r="K876" s="5"/>
      <c r="L876" s="24">
        <v>3549</v>
      </c>
      <c r="M876" s="5"/>
      <c r="N876" s="22">
        <v>2716492</v>
      </c>
      <c r="O876" s="5"/>
      <c r="P876" s="22">
        <v>3532057</v>
      </c>
      <c r="Q876" s="5"/>
      <c r="R876" s="22">
        <v>5839645</v>
      </c>
      <c r="AC876" s="6">
        <f t="shared" si="60"/>
        <v>0</v>
      </c>
      <c r="AD876" s="45">
        <f t="shared" si="58"/>
        <v>0</v>
      </c>
    </row>
    <row r="877" spans="8:30" ht="12.75">
      <c r="H877" s="7"/>
      <c r="I877" s="5"/>
      <c r="J877" s="4"/>
      <c r="K877" s="5"/>
      <c r="L877" s="7"/>
      <c r="M877" s="5"/>
      <c r="N877" s="4"/>
      <c r="O877" s="5"/>
      <c r="P877" s="4"/>
      <c r="Q877" s="5"/>
      <c r="R877" s="4"/>
      <c r="AC877" s="6">
        <f t="shared" si="60"/>
        <v>0</v>
      </c>
      <c r="AD877" s="45">
        <f t="shared" si="58"/>
        <v>0</v>
      </c>
    </row>
    <row r="878" spans="3:30" ht="12.75">
      <c r="C878" s="2" t="s">
        <v>314</v>
      </c>
      <c r="H878" s="4"/>
      <c r="I878" s="5"/>
      <c r="J878" s="4"/>
      <c r="K878" s="5"/>
      <c r="L878" s="4"/>
      <c r="M878" s="5"/>
      <c r="N878" s="4"/>
      <c r="O878" s="5"/>
      <c r="P878" s="4"/>
      <c r="Q878" s="5"/>
      <c r="R878" s="4"/>
      <c r="AC878" s="6">
        <f t="shared" si="60"/>
        <v>0</v>
      </c>
      <c r="AD878" s="45">
        <f t="shared" si="58"/>
        <v>0</v>
      </c>
    </row>
    <row r="879" spans="3:30" ht="12.75">
      <c r="C879" s="19"/>
      <c r="D879" s="2" t="s">
        <v>315</v>
      </c>
      <c r="F879" s="6">
        <f>H879+J879+L879</f>
        <v>23473364</v>
      </c>
      <c r="H879" s="7">
        <v>0</v>
      </c>
      <c r="I879" s="5"/>
      <c r="J879" s="4">
        <v>23465133</v>
      </c>
      <c r="K879" s="5"/>
      <c r="L879" s="4">
        <v>8231</v>
      </c>
      <c r="M879" s="5"/>
      <c r="N879" s="4">
        <v>3636813</v>
      </c>
      <c r="O879" s="5"/>
      <c r="P879" s="4">
        <v>19836551</v>
      </c>
      <c r="Q879" s="5"/>
      <c r="R879" s="4">
        <v>0</v>
      </c>
      <c r="AC879" s="6">
        <f t="shared" si="60"/>
        <v>0</v>
      </c>
      <c r="AD879" s="45">
        <f t="shared" si="58"/>
        <v>0</v>
      </c>
    </row>
    <row r="880" spans="3:30" ht="12.75">
      <c r="C880" s="19"/>
      <c r="D880" s="2" t="s">
        <v>316</v>
      </c>
      <c r="F880" s="6">
        <f>H880+J880+L880</f>
        <v>14877663</v>
      </c>
      <c r="H880" s="7">
        <v>0</v>
      </c>
      <c r="I880" s="5"/>
      <c r="J880" s="4">
        <v>14860840</v>
      </c>
      <c r="K880" s="5"/>
      <c r="L880" s="7">
        <v>16823</v>
      </c>
      <c r="M880" s="5"/>
      <c r="N880" s="4">
        <v>4310978</v>
      </c>
      <c r="O880" s="5"/>
      <c r="P880" s="4">
        <v>10851887</v>
      </c>
      <c r="Q880" s="5"/>
      <c r="R880" s="7">
        <v>285202</v>
      </c>
      <c r="AC880" s="6">
        <f t="shared" si="60"/>
        <v>0</v>
      </c>
      <c r="AD880" s="45">
        <f t="shared" si="58"/>
        <v>0</v>
      </c>
    </row>
    <row r="881" spans="3:30" ht="12.75">
      <c r="C881" s="19"/>
      <c r="D881" s="2" t="s">
        <v>329</v>
      </c>
      <c r="F881" s="20">
        <f>H881+J881+L881</f>
        <v>0</v>
      </c>
      <c r="H881" s="22">
        <v>0</v>
      </c>
      <c r="I881" s="5"/>
      <c r="J881" s="22">
        <v>0</v>
      </c>
      <c r="K881" s="5"/>
      <c r="L881" s="22">
        <v>0</v>
      </c>
      <c r="M881" s="5"/>
      <c r="N881" s="22">
        <v>0</v>
      </c>
      <c r="O881" s="5"/>
      <c r="P881" s="22">
        <v>0</v>
      </c>
      <c r="Q881" s="5"/>
      <c r="R881" s="22">
        <v>0</v>
      </c>
      <c r="AC881" s="6">
        <f t="shared" si="60"/>
        <v>0</v>
      </c>
      <c r="AD881" s="45">
        <f t="shared" si="58"/>
        <v>0</v>
      </c>
    </row>
    <row r="882" spans="3:30" ht="12.75">
      <c r="C882" s="6"/>
      <c r="D882" s="6"/>
      <c r="E882" s="6"/>
      <c r="AC882" s="6">
        <f t="shared" si="60"/>
        <v>0</v>
      </c>
      <c r="AD882" s="45">
        <f t="shared" si="58"/>
        <v>0</v>
      </c>
    </row>
    <row r="883" spans="3:30" ht="12.75">
      <c r="C883" s="19"/>
      <c r="D883" s="19"/>
      <c r="E883" s="2" t="s">
        <v>18</v>
      </c>
      <c r="F883" s="20">
        <f>H883+J883+L883</f>
        <v>38351027</v>
      </c>
      <c r="H883" s="20">
        <f>SUM(H879:H882)</f>
        <v>0</v>
      </c>
      <c r="J883" s="20">
        <f>SUM(J879:J882)</f>
        <v>38325973</v>
      </c>
      <c r="L883" s="20">
        <f>SUM(L879:L882)</f>
        <v>25054</v>
      </c>
      <c r="N883" s="20">
        <f>SUM(N879:N882)</f>
        <v>7947791</v>
      </c>
      <c r="P883" s="20">
        <f>SUM(P879:P882)</f>
        <v>30688438</v>
      </c>
      <c r="R883" s="20">
        <f>SUM(R879:R882)</f>
        <v>285202</v>
      </c>
      <c r="AC883" s="6">
        <f t="shared" si="60"/>
        <v>0</v>
      </c>
      <c r="AD883" s="45">
        <f t="shared" si="58"/>
        <v>0</v>
      </c>
    </row>
    <row r="884" spans="3:30" ht="12.75">
      <c r="C884" s="6"/>
      <c r="D884" s="6"/>
      <c r="E884" s="6"/>
      <c r="AC884" s="6">
        <f t="shared" si="60"/>
        <v>0</v>
      </c>
      <c r="AD884" s="45">
        <f t="shared" si="58"/>
        <v>0</v>
      </c>
    </row>
    <row r="885" spans="3:30" ht="12.75">
      <c r="C885" s="19"/>
      <c r="D885" s="19"/>
      <c r="E885" s="2" t="s">
        <v>317</v>
      </c>
      <c r="F885" s="20">
        <f>H885+J885+L885</f>
        <v>38759931</v>
      </c>
      <c r="H885" s="20">
        <f>H883+H876</f>
        <v>3342</v>
      </c>
      <c r="I885" s="3">
        <f aca="true" t="shared" si="61" ref="I885:R885">I883+I876</f>
        <v>0</v>
      </c>
      <c r="J885" s="20">
        <f t="shared" si="61"/>
        <v>38727986</v>
      </c>
      <c r="K885" s="3">
        <f t="shared" si="61"/>
        <v>0</v>
      </c>
      <c r="L885" s="20">
        <f t="shared" si="61"/>
        <v>28603</v>
      </c>
      <c r="M885" s="3">
        <f t="shared" si="61"/>
        <v>0</v>
      </c>
      <c r="N885" s="20">
        <f t="shared" si="61"/>
        <v>10664283</v>
      </c>
      <c r="O885" s="3">
        <f t="shared" si="61"/>
        <v>0</v>
      </c>
      <c r="P885" s="20">
        <f t="shared" si="61"/>
        <v>34220495</v>
      </c>
      <c r="Q885" s="3">
        <f t="shared" si="61"/>
        <v>0</v>
      </c>
      <c r="R885" s="20">
        <f t="shared" si="61"/>
        <v>6124847</v>
      </c>
      <c r="AC885" s="6">
        <f t="shared" si="60"/>
        <v>0</v>
      </c>
      <c r="AD885" s="45">
        <f t="shared" si="58"/>
        <v>0</v>
      </c>
    </row>
    <row r="886" spans="3:30" ht="12.75">
      <c r="C886" s="6"/>
      <c r="D886" s="6"/>
      <c r="E886" s="6"/>
      <c r="AC886" s="6">
        <f t="shared" si="60"/>
        <v>0</v>
      </c>
      <c r="AD886" s="45">
        <f t="shared" si="58"/>
        <v>0</v>
      </c>
    </row>
    <row r="887" spans="2:30" ht="12.75">
      <c r="B887" s="2" t="s">
        <v>318</v>
      </c>
      <c r="C887" s="19"/>
      <c r="D887" s="19"/>
      <c r="E887" s="19"/>
      <c r="AC887" s="6">
        <f t="shared" si="60"/>
        <v>0</v>
      </c>
      <c r="AD887" s="45">
        <f t="shared" si="58"/>
        <v>0</v>
      </c>
    </row>
    <row r="888" spans="3:30" ht="12.75">
      <c r="C888" s="2" t="s">
        <v>319</v>
      </c>
      <c r="AC888" s="6">
        <f t="shared" si="60"/>
        <v>0</v>
      </c>
      <c r="AD888" s="45">
        <f t="shared" si="58"/>
        <v>0</v>
      </c>
    </row>
    <row r="889" spans="3:30" ht="12.75">
      <c r="C889" s="19"/>
      <c r="D889" s="2" t="s">
        <v>320</v>
      </c>
      <c r="F889" s="6">
        <f aca="true" t="shared" si="62" ref="F889:F894">H889+J889+L889</f>
        <v>18953185</v>
      </c>
      <c r="H889" s="7">
        <v>0</v>
      </c>
      <c r="I889" s="5"/>
      <c r="J889" s="4">
        <v>18944664</v>
      </c>
      <c r="K889" s="5"/>
      <c r="L889" s="4">
        <v>8521</v>
      </c>
      <c r="M889" s="5"/>
      <c r="N889" s="4">
        <v>2146858</v>
      </c>
      <c r="O889" s="5"/>
      <c r="P889" s="4">
        <v>19662336</v>
      </c>
      <c r="Q889" s="5"/>
      <c r="R889" s="4">
        <v>2856009</v>
      </c>
      <c r="AC889" s="6">
        <f t="shared" si="60"/>
        <v>0</v>
      </c>
      <c r="AD889" s="45">
        <f t="shared" si="58"/>
        <v>0</v>
      </c>
    </row>
    <row r="890" spans="3:30" ht="12.75">
      <c r="C890" s="19"/>
      <c r="D890" s="2" t="s">
        <v>321</v>
      </c>
      <c r="F890" s="6">
        <f t="shared" si="62"/>
        <v>1734882</v>
      </c>
      <c r="H890" s="7">
        <v>0</v>
      </c>
      <c r="I890" s="5"/>
      <c r="J890" s="4">
        <v>1727965</v>
      </c>
      <c r="K890" s="5"/>
      <c r="L890" s="7">
        <v>6917</v>
      </c>
      <c r="M890" s="5"/>
      <c r="N890" s="4">
        <v>670983</v>
      </c>
      <c r="O890" s="5"/>
      <c r="P890" s="4">
        <v>1266363</v>
      </c>
      <c r="Q890" s="5"/>
      <c r="R890" s="4">
        <v>202464</v>
      </c>
      <c r="AC890" s="6">
        <f t="shared" si="60"/>
        <v>0</v>
      </c>
      <c r="AD890" s="45">
        <f t="shared" si="58"/>
        <v>0</v>
      </c>
    </row>
    <row r="891" spans="3:30" ht="12.75">
      <c r="C891" s="19"/>
      <c r="D891" s="2" t="s">
        <v>322</v>
      </c>
      <c r="F891" s="6">
        <f t="shared" si="62"/>
        <v>547192</v>
      </c>
      <c r="H891" s="7">
        <v>0</v>
      </c>
      <c r="I891" s="5"/>
      <c r="J891" s="4">
        <v>546746</v>
      </c>
      <c r="K891" s="5"/>
      <c r="L891" s="7">
        <v>446</v>
      </c>
      <c r="M891" s="5"/>
      <c r="N891" s="4">
        <v>436338</v>
      </c>
      <c r="O891" s="5"/>
      <c r="P891" s="4">
        <v>1651417</v>
      </c>
      <c r="Q891" s="5"/>
      <c r="R891" s="4">
        <v>1540563</v>
      </c>
      <c r="AC891" s="6">
        <f t="shared" si="60"/>
        <v>0</v>
      </c>
      <c r="AD891" s="45">
        <f t="shared" si="58"/>
        <v>0</v>
      </c>
    </row>
    <row r="892" spans="3:30" ht="12.75">
      <c r="C892" s="19"/>
      <c r="D892" s="2" t="s">
        <v>323</v>
      </c>
      <c r="F892" s="6">
        <f t="shared" si="62"/>
        <v>5638840</v>
      </c>
      <c r="H892" s="7">
        <v>0</v>
      </c>
      <c r="I892" s="5"/>
      <c r="J892" s="4">
        <v>5630018</v>
      </c>
      <c r="K892" s="5"/>
      <c r="L892" s="7">
        <v>8822</v>
      </c>
      <c r="M892" s="5"/>
      <c r="N892" s="4">
        <v>3977061</v>
      </c>
      <c r="O892" s="5"/>
      <c r="P892" s="4">
        <v>1822384</v>
      </c>
      <c r="Q892" s="5"/>
      <c r="R892" s="4">
        <v>160605</v>
      </c>
      <c r="AC892" s="6">
        <f t="shared" si="60"/>
        <v>0</v>
      </c>
      <c r="AD892" s="45">
        <f t="shared" si="58"/>
        <v>0</v>
      </c>
    </row>
    <row r="893" spans="3:30" ht="12.75">
      <c r="C893" s="19"/>
      <c r="D893" s="2" t="s">
        <v>180</v>
      </c>
      <c r="F893" s="3">
        <f t="shared" si="62"/>
        <v>5000921</v>
      </c>
      <c r="H893" s="5">
        <v>0</v>
      </c>
      <c r="I893" s="5"/>
      <c r="J893" s="5">
        <v>4974394</v>
      </c>
      <c r="K893" s="5"/>
      <c r="L893" s="5">
        <v>26527</v>
      </c>
      <c r="M893" s="5"/>
      <c r="N893" s="5">
        <v>1555268</v>
      </c>
      <c r="O893" s="5"/>
      <c r="P893" s="5">
        <v>4194719</v>
      </c>
      <c r="Q893" s="5"/>
      <c r="R893" s="5">
        <v>749066</v>
      </c>
      <c r="AC893" s="6">
        <f t="shared" si="60"/>
        <v>0</v>
      </c>
      <c r="AD893" s="45">
        <f t="shared" si="58"/>
        <v>0</v>
      </c>
    </row>
    <row r="894" spans="3:30" ht="12.75">
      <c r="C894" s="19"/>
      <c r="D894" s="2" t="s">
        <v>55</v>
      </c>
      <c r="F894" s="20">
        <f t="shared" si="62"/>
        <v>42893901</v>
      </c>
      <c r="H894" s="22">
        <v>0</v>
      </c>
      <c r="I894" s="5"/>
      <c r="J894" s="22">
        <f>44249717-1355816</f>
        <v>42893901</v>
      </c>
      <c r="K894" s="5"/>
      <c r="L894" s="22">
        <v>0</v>
      </c>
      <c r="M894" s="5"/>
      <c r="N894" s="22">
        <v>1204385</v>
      </c>
      <c r="O894" s="5"/>
      <c r="P894" s="22">
        <f>43045332-1355816</f>
        <v>41689516</v>
      </c>
      <c r="Q894" s="5"/>
      <c r="R894" s="22">
        <v>0</v>
      </c>
      <c r="AC894" s="6">
        <f t="shared" si="60"/>
        <v>0</v>
      </c>
      <c r="AD894" s="45">
        <f t="shared" si="58"/>
        <v>0</v>
      </c>
    </row>
    <row r="895" spans="3:30" ht="12.75">
      <c r="C895" s="6"/>
      <c r="D895" s="6"/>
      <c r="E895" s="6"/>
      <c r="P895" s="6" t="s">
        <v>132</v>
      </c>
      <c r="AC895" s="6">
        <f t="shared" si="60"/>
        <v>0</v>
      </c>
      <c r="AD895" s="45">
        <f t="shared" si="58"/>
        <v>0</v>
      </c>
    </row>
    <row r="896" spans="3:30" ht="12.75">
      <c r="C896" s="19"/>
      <c r="D896" s="19"/>
      <c r="E896" s="2" t="s">
        <v>18</v>
      </c>
      <c r="F896" s="20">
        <f>H896+J896+L896</f>
        <v>74768921</v>
      </c>
      <c r="H896" s="20">
        <f>SUM(H889:H895)</f>
        <v>0</v>
      </c>
      <c r="J896" s="20">
        <f>SUM(J889:J894)</f>
        <v>74717688</v>
      </c>
      <c r="L896" s="20">
        <f>SUM(L889:L894)</f>
        <v>51233</v>
      </c>
      <c r="N896" s="20">
        <f>SUM(N889:N894)</f>
        <v>9990893</v>
      </c>
      <c r="P896" s="20">
        <f>SUM(P889:P894)</f>
        <v>70286735</v>
      </c>
      <c r="R896" s="20">
        <f>SUM(R889:R894)</f>
        <v>5508707</v>
      </c>
      <c r="AC896" s="6">
        <f t="shared" si="60"/>
        <v>0</v>
      </c>
      <c r="AD896" s="45">
        <f t="shared" si="58"/>
        <v>0</v>
      </c>
    </row>
    <row r="897" spans="3:30" ht="12.75">
      <c r="C897" s="6"/>
      <c r="D897" s="6"/>
      <c r="E897" s="6"/>
      <c r="AC897" s="6">
        <f t="shared" si="60"/>
        <v>0</v>
      </c>
      <c r="AD897" s="45">
        <f t="shared" si="58"/>
        <v>0</v>
      </c>
    </row>
    <row r="898" spans="3:30" ht="12.75">
      <c r="C898" s="2" t="s">
        <v>324</v>
      </c>
      <c r="AC898" s="6">
        <f t="shared" si="60"/>
        <v>0</v>
      </c>
      <c r="AD898" s="45">
        <f t="shared" si="58"/>
        <v>0</v>
      </c>
    </row>
    <row r="899" spans="3:30" ht="12.75">
      <c r="C899" s="19"/>
      <c r="D899" s="2" t="s">
        <v>325</v>
      </c>
      <c r="AC899" s="6">
        <f t="shared" si="60"/>
        <v>0</v>
      </c>
      <c r="AD899" s="45">
        <f t="shared" si="58"/>
        <v>0</v>
      </c>
    </row>
    <row r="900" spans="3:30" ht="12.75">
      <c r="C900" s="19"/>
      <c r="D900" s="2" t="s">
        <v>262</v>
      </c>
      <c r="F900" s="3">
        <f>H900+J900+L900</f>
        <v>8142690</v>
      </c>
      <c r="H900" s="25">
        <v>0</v>
      </c>
      <c r="I900" s="5"/>
      <c r="J900" s="5">
        <v>8132830</v>
      </c>
      <c r="K900" s="5"/>
      <c r="L900" s="25">
        <v>9860</v>
      </c>
      <c r="M900" s="5"/>
      <c r="N900" s="5">
        <v>2483393</v>
      </c>
      <c r="O900" s="5"/>
      <c r="P900" s="5">
        <v>6819830</v>
      </c>
      <c r="Q900" s="5"/>
      <c r="R900" s="5">
        <v>1160533</v>
      </c>
      <c r="AC900" s="6">
        <f t="shared" si="60"/>
        <v>0</v>
      </c>
      <c r="AD900" s="45">
        <f t="shared" si="58"/>
        <v>0</v>
      </c>
    </row>
    <row r="901" spans="3:30" ht="12.75">
      <c r="C901" s="19"/>
      <c r="D901" s="2" t="s">
        <v>55</v>
      </c>
      <c r="F901" s="20">
        <f>H901+J901+L901</f>
        <v>29797</v>
      </c>
      <c r="H901" s="24">
        <v>0</v>
      </c>
      <c r="I901" s="5"/>
      <c r="J901" s="22">
        <v>29797</v>
      </c>
      <c r="K901" s="5"/>
      <c r="L901" s="24">
        <v>0</v>
      </c>
      <c r="M901" s="5"/>
      <c r="N901" s="22">
        <v>0</v>
      </c>
      <c r="O901" s="5"/>
      <c r="P901" s="22">
        <v>29797</v>
      </c>
      <c r="Q901" s="5"/>
      <c r="R901" s="22">
        <v>0</v>
      </c>
      <c r="AC901" s="6">
        <f>N901+P901-R901-F901</f>
        <v>0</v>
      </c>
      <c r="AD901" s="45">
        <f t="shared" si="58"/>
        <v>0</v>
      </c>
    </row>
    <row r="902" spans="3:30" ht="12.75">
      <c r="C902" s="19"/>
      <c r="D902" s="19"/>
      <c r="F902" s="3"/>
      <c r="H902" s="25"/>
      <c r="I902" s="5"/>
      <c r="J902" s="5"/>
      <c r="K902" s="5"/>
      <c r="L902" s="25"/>
      <c r="M902" s="5"/>
      <c r="N902" s="5"/>
      <c r="O902" s="5"/>
      <c r="P902" s="5"/>
      <c r="Q902" s="5"/>
      <c r="R902" s="5"/>
      <c r="AD902" s="45">
        <f t="shared" si="58"/>
        <v>0</v>
      </c>
    </row>
    <row r="903" spans="3:30" ht="12.75">
      <c r="C903" s="19"/>
      <c r="D903" s="19"/>
      <c r="E903" s="6" t="s">
        <v>385</v>
      </c>
      <c r="F903" s="20">
        <f>H903+J903+L903</f>
        <v>8172487</v>
      </c>
      <c r="H903" s="20">
        <f>H900+H901</f>
        <v>0</v>
      </c>
      <c r="J903" s="20">
        <f>J900+J901</f>
        <v>8162627</v>
      </c>
      <c r="L903" s="20">
        <f>L900+L901</f>
        <v>9860</v>
      </c>
      <c r="N903" s="20">
        <f>N900+N901</f>
        <v>2483393</v>
      </c>
      <c r="P903" s="20">
        <f>P900+P901</f>
        <v>6849627</v>
      </c>
      <c r="R903" s="20">
        <f>R900+R901</f>
        <v>1160533</v>
      </c>
      <c r="AC903" s="6">
        <f t="shared" si="60"/>
        <v>0</v>
      </c>
      <c r="AD903" s="45">
        <f t="shared" si="58"/>
        <v>0</v>
      </c>
    </row>
    <row r="904" spans="3:30" ht="12.75">
      <c r="C904" s="6"/>
      <c r="D904" s="6"/>
      <c r="E904" s="6"/>
      <c r="AC904" s="6">
        <f t="shared" si="60"/>
        <v>0</v>
      </c>
      <c r="AD904" s="45">
        <f t="shared" si="58"/>
        <v>0</v>
      </c>
    </row>
    <row r="905" spans="2:30" ht="12.75">
      <c r="B905" s="2" t="s">
        <v>228</v>
      </c>
      <c r="C905" s="6"/>
      <c r="D905" s="6"/>
      <c r="E905" s="6"/>
      <c r="AC905" s="6">
        <f t="shared" si="60"/>
        <v>0</v>
      </c>
      <c r="AD905" s="45">
        <f aca="true" t="shared" si="63" ref="AD905:AD915">+N905+P905-R905-F905</f>
        <v>0</v>
      </c>
    </row>
    <row r="906" spans="3:30" ht="12.75">
      <c r="C906" s="19" t="s">
        <v>229</v>
      </c>
      <c r="D906" s="19"/>
      <c r="E906" s="19"/>
      <c r="F906" s="20">
        <f>H906+J906+L906</f>
        <v>175116</v>
      </c>
      <c r="H906" s="22">
        <v>0</v>
      </c>
      <c r="I906" s="5"/>
      <c r="J906" s="22">
        <v>175116</v>
      </c>
      <c r="K906" s="5"/>
      <c r="L906" s="22">
        <v>0</v>
      </c>
      <c r="M906" s="5"/>
      <c r="N906" s="22">
        <v>178227</v>
      </c>
      <c r="O906" s="5"/>
      <c r="P906" s="22">
        <v>-3111</v>
      </c>
      <c r="Q906" s="5"/>
      <c r="R906" s="22">
        <v>0</v>
      </c>
      <c r="AC906" s="6">
        <f t="shared" si="60"/>
        <v>0</v>
      </c>
      <c r="AD906" s="45">
        <f t="shared" si="63"/>
        <v>0</v>
      </c>
    </row>
    <row r="907" spans="3:30" ht="12.75">
      <c r="C907" s="6"/>
      <c r="D907" s="6"/>
      <c r="E907" s="6"/>
      <c r="AC907" s="6">
        <f t="shared" si="60"/>
        <v>0</v>
      </c>
      <c r="AD907" s="45">
        <f t="shared" si="63"/>
        <v>0</v>
      </c>
    </row>
    <row r="908" spans="3:30" ht="12.75">
      <c r="C908" s="19"/>
      <c r="D908" s="19"/>
      <c r="E908" s="2" t="s">
        <v>326</v>
      </c>
      <c r="F908" s="20">
        <f>H908+J908+L908</f>
        <v>121876455</v>
      </c>
      <c r="H908" s="20">
        <f>H906+H903+H885+H896</f>
        <v>3342</v>
      </c>
      <c r="I908" s="3">
        <f>I906+I903+I885</f>
        <v>0</v>
      </c>
      <c r="J908" s="20">
        <f>J906+J903+J885+J896</f>
        <v>121783417</v>
      </c>
      <c r="K908" s="3">
        <f>K906+K903+K885</f>
        <v>0</v>
      </c>
      <c r="L908" s="20">
        <f>L906+L903+L885+L896</f>
        <v>89696</v>
      </c>
      <c r="M908" s="3">
        <f>M906+M903+M885</f>
        <v>0</v>
      </c>
      <c r="N908" s="20">
        <f>N906+N903+N885+N896</f>
        <v>23316796</v>
      </c>
      <c r="O908" s="3">
        <f>O906+O903+O885</f>
        <v>0</v>
      </c>
      <c r="P908" s="20">
        <f>P906+P903+P885+P896</f>
        <v>111353746</v>
      </c>
      <c r="Q908" s="3">
        <f>Q906+Q903+Q885</f>
        <v>0</v>
      </c>
      <c r="R908" s="20">
        <f>R906+R903+R885+R896</f>
        <v>12794087</v>
      </c>
      <c r="AC908" s="6">
        <f t="shared" si="60"/>
        <v>0</v>
      </c>
      <c r="AD908" s="45">
        <f t="shared" si="63"/>
        <v>0</v>
      </c>
    </row>
    <row r="909" spans="3:30" ht="12.75">
      <c r="C909" s="6"/>
      <c r="D909" s="6"/>
      <c r="E909" s="6"/>
      <c r="AC909" s="6">
        <f t="shared" si="60"/>
        <v>0</v>
      </c>
      <c r="AD909" s="45">
        <f t="shared" si="63"/>
        <v>0</v>
      </c>
    </row>
    <row r="910" spans="3:30" ht="13.5" customHeight="1">
      <c r="C910" s="19"/>
      <c r="D910" s="19"/>
      <c r="E910" s="2" t="s">
        <v>361</v>
      </c>
      <c r="F910" s="20">
        <f>H910+J910+L910</f>
        <v>1631762706</v>
      </c>
      <c r="G910" s="21"/>
      <c r="H910" s="20">
        <f>H908+H870+H863+H839+H711+H609+H602+H524+H516+H505+H493+H487+H455+H439+H395+H365+H324+H206+H153+H121+H82+H73+H23+H225</f>
        <v>349983474</v>
      </c>
      <c r="J910" s="20">
        <f>J908+J870+J863+J839+J711+J609+J602+J524+J516+J505+J493+J487+J455+J439+J395+J365+J324+J206+J153+J121+J82+J73+J23+J225</f>
        <v>1001657203</v>
      </c>
      <c r="L910" s="20">
        <f>L908+L870+L863+L839+L711+L609+L602+L524+L516+L505+L493+L487+L455+L439+L395+L365+L324+L206+L153+L121+L82+L73+L23+L225</f>
        <v>280122029</v>
      </c>
      <c r="N910" s="20">
        <f>N908+N870+N863+N839+N711+N609+N602+N524+N516+N505+N493+N487+N455+N439+N395+N365+N324+N206+N153+N121+N82+N73+N23+N225</f>
        <v>860884893</v>
      </c>
      <c r="P910" s="20">
        <f>P908+P870+P863+P839+P711+P609+P602+P524+P516+P505+P493+P487+P455+P439+P395+P365+P324+P206+P153+P121+P82+P73+P23+P225</f>
        <v>953239947</v>
      </c>
      <c r="R910" s="20">
        <f>R908+R870+R863+R839+R711+R609+R602+R524+R516+R505+R493+R487+R455+R439+R395+R365+R324+R206+R153+R121+R82+R73+R23+R225</f>
        <v>182362134</v>
      </c>
      <c r="AC910" s="6">
        <f t="shared" si="60"/>
        <v>0</v>
      </c>
      <c r="AD910" s="45">
        <f t="shared" si="63"/>
        <v>0</v>
      </c>
    </row>
    <row r="911" spans="3:30" ht="12.75" customHeight="1">
      <c r="C911" s="6"/>
      <c r="D911" s="6"/>
      <c r="E911" s="6"/>
      <c r="AC911" s="6">
        <f t="shared" si="60"/>
        <v>0</v>
      </c>
      <c r="AD911" s="45">
        <f t="shared" si="63"/>
        <v>0</v>
      </c>
    </row>
    <row r="912" spans="3:30" ht="12.75">
      <c r="C912" s="6"/>
      <c r="D912" s="2" t="s">
        <v>360</v>
      </c>
      <c r="F912" s="20">
        <f>H912+J912+L912</f>
        <v>-54463763</v>
      </c>
      <c r="H912" s="24">
        <v>-15656701</v>
      </c>
      <c r="I912" s="5"/>
      <c r="J912" s="22">
        <v>-27204054</v>
      </c>
      <c r="K912" s="5"/>
      <c r="L912" s="24">
        <v>-11603008</v>
      </c>
      <c r="M912" s="5"/>
      <c r="N912" s="22">
        <v>-3307929</v>
      </c>
      <c r="O912" s="5"/>
      <c r="P912" s="22">
        <v>-51155834</v>
      </c>
      <c r="Q912" s="5"/>
      <c r="R912" s="22">
        <v>0</v>
      </c>
      <c r="AC912" s="6">
        <f t="shared" si="60"/>
        <v>0</v>
      </c>
      <c r="AD912" s="45">
        <f t="shared" si="63"/>
        <v>0</v>
      </c>
    </row>
    <row r="913" spans="29:30" ht="12.75">
      <c r="AC913" s="6">
        <f t="shared" si="60"/>
        <v>0</v>
      </c>
      <c r="AD913" s="45">
        <f t="shared" si="63"/>
        <v>0</v>
      </c>
    </row>
    <row r="914" spans="5:30" ht="12.75">
      <c r="E914" s="2" t="s">
        <v>327</v>
      </c>
      <c r="AC914" s="6">
        <f t="shared" si="60"/>
        <v>0</v>
      </c>
      <c r="AD914" s="45">
        <f t="shared" si="63"/>
        <v>0</v>
      </c>
    </row>
    <row r="915" spans="5:30" ht="13.5" thickBot="1">
      <c r="E915" s="2" t="s">
        <v>328</v>
      </c>
      <c r="F915" s="37">
        <f>F910+F912</f>
        <v>1577298943</v>
      </c>
      <c r="H915" s="37">
        <f>H910+H912</f>
        <v>334326773</v>
      </c>
      <c r="I915" s="5"/>
      <c r="J915" s="37">
        <f>J910+J912</f>
        <v>974453149</v>
      </c>
      <c r="K915" s="5"/>
      <c r="L915" s="37">
        <f>L910+L912</f>
        <v>268519021</v>
      </c>
      <c r="M915" s="5"/>
      <c r="N915" s="37">
        <f>N910+N912</f>
        <v>857576964</v>
      </c>
      <c r="O915" s="5"/>
      <c r="P915" s="37">
        <f>P910+P912</f>
        <v>902084113</v>
      </c>
      <c r="Q915" s="5"/>
      <c r="R915" s="37">
        <f>R910+R912</f>
        <v>182362134</v>
      </c>
      <c r="AC915" s="6">
        <f t="shared" si="60"/>
        <v>0</v>
      </c>
      <c r="AD915" s="45">
        <f t="shared" si="63"/>
        <v>0</v>
      </c>
    </row>
    <row r="916" spans="6:29" ht="13.5" thickTop="1">
      <c r="F916" s="38"/>
      <c r="H916" s="38"/>
      <c r="I916" s="5"/>
      <c r="J916" s="38"/>
      <c r="K916" s="5"/>
      <c r="L916" s="38"/>
      <c r="M916" s="5"/>
      <c r="N916" s="38"/>
      <c r="O916" s="5"/>
      <c r="P916" s="38"/>
      <c r="Q916" s="5"/>
      <c r="R916" s="38"/>
      <c r="AC916" s="6" t="s">
        <v>132</v>
      </c>
    </row>
    <row r="917" spans="6:18" ht="12.75">
      <c r="F917" s="38"/>
      <c r="H917" s="38"/>
      <c r="I917" s="5"/>
      <c r="J917" s="38"/>
      <c r="K917" s="5"/>
      <c r="L917" s="38"/>
      <c r="M917" s="5"/>
      <c r="N917" s="38"/>
      <c r="O917" s="5"/>
      <c r="P917" s="38"/>
      <c r="Q917" s="5"/>
      <c r="R917" s="38"/>
    </row>
    <row r="918" spans="12:14" ht="12.75">
      <c r="L918" s="6" t="s">
        <v>132</v>
      </c>
      <c r="N918" s="6" t="s">
        <v>132</v>
      </c>
    </row>
  </sheetData>
  <printOptions/>
  <pageMargins left="0.82" right="0.5" top="1.1" bottom="0.65" header="0.5" footer="0.25"/>
  <pageSetup fitToHeight="0" orientation="portrait" pageOrder="overThenDown" scale="77" r:id="rId1"/>
  <headerFooter alignWithMargins="0">
    <oddHeader>&amp;L&amp;"Times New Roman,Regular"
   (Dollars in Thousands)&amp;C&amp;"Times New Roman,Regular"
Irvine
CURRENT FUNDS EXPENDITURES BY DEPARTMENT&amp;R&amp;"Times New Roman,Regular"
2007-08  Schedule 3-C</oddHeader>
  </headerFooter>
  <rowBreaks count="18" manualBreakCount="18">
    <brk id="56" max="17" man="1"/>
    <brk id="112" max="17" man="1"/>
    <brk id="163" max="16" man="1"/>
    <brk id="214" max="16" man="1"/>
    <brk id="266" max="16" man="1"/>
    <brk id="318" max="16" man="1"/>
    <brk id="371" max="16" man="1"/>
    <brk id="423" max="16" man="1"/>
    <brk id="480" max="16" man="1"/>
    <brk id="538" max="16" man="1"/>
    <brk id="586" max="16" man="1"/>
    <brk id="637" max="16" man="1"/>
    <brk id="689" max="16" man="1"/>
    <brk id="741" max="16" man="1"/>
    <brk id="791" max="16" man="1"/>
    <brk id="840" max="16" man="1"/>
    <brk id="885" max="16" man="1"/>
    <brk id="9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 Canales</dc:creator>
  <cp:keywords/>
  <dc:description/>
  <cp:lastModifiedBy>Victor M. Cesario</cp:lastModifiedBy>
  <cp:lastPrinted>2008-08-11T22:43:51Z</cp:lastPrinted>
  <dcterms:created xsi:type="dcterms:W3CDTF">1997-08-25T22:42:59Z</dcterms:created>
  <dcterms:modified xsi:type="dcterms:W3CDTF">2010-01-06T22:08:15Z</dcterms:modified>
  <cp:category/>
  <cp:version/>
  <cp:contentType/>
  <cp:contentStatus/>
</cp:coreProperties>
</file>